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showInkAnnotation="0" codeName="ThisWorkbook" autoCompressPictures="0"/>
  <bookViews>
    <workbookView xWindow="0" yWindow="0" windowWidth="19416" windowHeight="10248"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4525"/>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AB9" i="5"/>
  <c r="V9" i="5"/>
  <c r="V11" i="5"/>
  <c r="R11" i="5" s="1"/>
  <c r="B12" i="5"/>
  <c r="C12" i="5"/>
  <c r="V12" i="5" s="1"/>
  <c r="F12" i="5" s="1"/>
  <c r="B13" i="5"/>
  <c r="C13" i="5"/>
  <c r="V13" i="5" s="1"/>
  <c r="B14" i="5"/>
  <c r="C14" i="5"/>
  <c r="B15" i="5"/>
  <c r="C15" i="5"/>
  <c r="V15" i="5" s="1"/>
  <c r="R15" i="5" s="1"/>
  <c r="B16" i="5"/>
  <c r="C16" i="5"/>
  <c r="V16" i="5" s="1"/>
  <c r="B17" i="5"/>
  <c r="AB17" i="5" s="1"/>
  <c r="C17" i="5"/>
  <c r="V17" i="5" s="1"/>
  <c r="B18" i="5"/>
  <c r="C18" i="5"/>
  <c r="B19" i="5"/>
  <c r="AB19" i="5" s="1"/>
  <c r="C19" i="5"/>
  <c r="V19" i="5" s="1"/>
  <c r="B20" i="5"/>
  <c r="C20" i="5"/>
  <c r="V20" i="5" s="1"/>
  <c r="B21" i="5"/>
  <c r="C21" i="5"/>
  <c r="V21" i="5" s="1"/>
  <c r="B22" i="5"/>
  <c r="C22" i="5"/>
  <c r="V22" i="5" s="1"/>
  <c r="B23" i="5"/>
  <c r="C23" i="5"/>
  <c r="V23" i="5" s="1"/>
  <c r="F23" i="5" s="1"/>
  <c r="B24" i="5"/>
  <c r="C24" i="5"/>
  <c r="B25" i="5"/>
  <c r="AB25" i="5" s="1"/>
  <c r="C25" i="5"/>
  <c r="V25" i="5" s="1"/>
  <c r="B26" i="5"/>
  <c r="C26" i="5"/>
  <c r="V26" i="5" s="1"/>
  <c r="B27" i="5"/>
  <c r="C27" i="5"/>
  <c r="V27" i="5" s="1"/>
  <c r="B28" i="5"/>
  <c r="C28" i="5"/>
  <c r="V28" i="5" s="1"/>
  <c r="B29" i="5"/>
  <c r="AB29" i="5" s="1"/>
  <c r="C29" i="5"/>
  <c r="V29" i="5" s="1"/>
  <c r="B30" i="5"/>
  <c r="C30" i="5"/>
  <c r="B31" i="5"/>
  <c r="C31" i="5"/>
  <c r="V31" i="5" s="1"/>
  <c r="E31" i="5" s="1"/>
  <c r="X31" i="5" s="1"/>
  <c r="B32" i="5"/>
  <c r="C32" i="5"/>
  <c r="B33" i="5"/>
  <c r="AB33" i="5" s="1"/>
  <c r="C33" i="5"/>
  <c r="V33" i="5" s="1"/>
  <c r="E33" i="5" s="1"/>
  <c r="X33" i="5" s="1"/>
  <c r="B34" i="5"/>
  <c r="C34" i="5"/>
  <c r="B35" i="5"/>
  <c r="C35" i="5"/>
  <c r="V35" i="5" s="1"/>
  <c r="F35" i="5" s="1"/>
  <c r="B36" i="5"/>
  <c r="C36" i="5"/>
  <c r="V36" i="5" s="1"/>
  <c r="E36" i="5" s="1"/>
  <c r="X36" i="5" s="1"/>
  <c r="B37" i="5"/>
  <c r="C37" i="5"/>
  <c r="V37" i="5" s="1"/>
  <c r="B38" i="5"/>
  <c r="C38" i="5"/>
  <c r="V38" i="5" s="1"/>
  <c r="B39" i="5"/>
  <c r="AB39" i="5" s="1"/>
  <c r="C39" i="5"/>
  <c r="V39" i="5" s="1"/>
  <c r="R39" i="5" s="1"/>
  <c r="B40" i="5"/>
  <c r="C40" i="5"/>
  <c r="B41" i="5"/>
  <c r="AB41" i="5" s="1"/>
  <c r="C41" i="5"/>
  <c r="V41" i="5" s="1"/>
  <c r="B42" i="5"/>
  <c r="C42" i="5"/>
  <c r="B43" i="5"/>
  <c r="C43" i="5"/>
  <c r="V43" i="5" s="1"/>
  <c r="I43" i="5" s="1"/>
  <c r="B44" i="5"/>
  <c r="C44" i="5"/>
  <c r="V44" i="5" s="1"/>
  <c r="B45" i="5"/>
  <c r="C45" i="5"/>
  <c r="V45" i="5" s="1"/>
  <c r="B46" i="5"/>
  <c r="C46" i="5"/>
  <c r="B47" i="5"/>
  <c r="C47" i="5"/>
  <c r="V47" i="5" s="1"/>
  <c r="B48" i="5"/>
  <c r="C48" i="5"/>
  <c r="V48" i="5" s="1"/>
  <c r="B49" i="5"/>
  <c r="AB49" i="5" s="1"/>
  <c r="C49" i="5"/>
  <c r="B50" i="5"/>
  <c r="C50" i="5"/>
  <c r="B51" i="5"/>
  <c r="AB51" i="5" s="1"/>
  <c r="C51" i="5"/>
  <c r="V51" i="5" s="1"/>
  <c r="I51" i="5" s="1"/>
  <c r="B52" i="5"/>
  <c r="C52" i="5"/>
  <c r="V52" i="5" s="1"/>
  <c r="B53" i="5"/>
  <c r="C53" i="5"/>
  <c r="V53" i="5" s="1"/>
  <c r="J53" i="5" s="1"/>
  <c r="B54" i="5"/>
  <c r="C54" i="5"/>
  <c r="V54" i="5" s="1"/>
  <c r="B55" i="5"/>
  <c r="C55" i="5"/>
  <c r="V55" i="5" s="1"/>
  <c r="B56" i="5"/>
  <c r="C56" i="5"/>
  <c r="V56" i="5" s="1"/>
  <c r="B57" i="5"/>
  <c r="AB57" i="5" s="1"/>
  <c r="C57" i="5"/>
  <c r="V57" i="5" s="1"/>
  <c r="B58" i="5"/>
  <c r="C58" i="5"/>
  <c r="V58" i="5" s="1"/>
  <c r="B59" i="5"/>
  <c r="C59" i="5"/>
  <c r="V59" i="5" s="1"/>
  <c r="B60" i="5"/>
  <c r="C60" i="5"/>
  <c r="V60" i="5" s="1"/>
  <c r="I60" i="5" s="1"/>
  <c r="B61" i="5"/>
  <c r="AB61" i="5" s="1"/>
  <c r="C61" i="5"/>
  <c r="V61" i="5" s="1"/>
  <c r="H61" i="5" s="1"/>
  <c r="B62" i="5"/>
  <c r="C62" i="5"/>
  <c r="B63" i="5"/>
  <c r="C63" i="5"/>
  <c r="V63" i="5" s="1"/>
  <c r="E63" i="5" s="1"/>
  <c r="X63" i="5" s="1"/>
  <c r="B64" i="5"/>
  <c r="C64" i="5"/>
  <c r="B65" i="5"/>
  <c r="AB65" i="5" s="1"/>
  <c r="C65" i="5"/>
  <c r="V65" i="5" s="1"/>
  <c r="B66" i="5"/>
  <c r="C66" i="5"/>
  <c r="B67" i="5"/>
  <c r="C67" i="5"/>
  <c r="V67" i="5" s="1"/>
  <c r="B68" i="5"/>
  <c r="C68" i="5"/>
  <c r="V68" i="5" s="1"/>
  <c r="B69" i="5"/>
  <c r="C69" i="5"/>
  <c r="V69" i="5" s="1"/>
  <c r="I69" i="5" s="1"/>
  <c r="B70" i="5"/>
  <c r="C70" i="5"/>
  <c r="V70" i="5" s="1"/>
  <c r="B71" i="5"/>
  <c r="AB71" i="5" s="1"/>
  <c r="C71" i="5"/>
  <c r="V71" i="5" s="1"/>
  <c r="I71" i="5" s="1"/>
  <c r="B72" i="5"/>
  <c r="C72" i="5"/>
  <c r="V72" i="5" s="1"/>
  <c r="B73" i="5"/>
  <c r="AB73" i="5" s="1"/>
  <c r="C73" i="5"/>
  <c r="V73" i="5" s="1"/>
  <c r="B74" i="5"/>
  <c r="C74" i="5"/>
  <c r="V74" i="5" s="1"/>
  <c r="B75" i="5"/>
  <c r="C75" i="5"/>
  <c r="V75" i="5" s="1"/>
  <c r="I75" i="5" s="1"/>
  <c r="B76" i="5"/>
  <c r="C76" i="5"/>
  <c r="V76" i="5" s="1"/>
  <c r="B77" i="5"/>
  <c r="C77" i="5"/>
  <c r="V77" i="5" s="1"/>
  <c r="B78" i="5"/>
  <c r="C78" i="5"/>
  <c r="B79" i="5"/>
  <c r="C79" i="5"/>
  <c r="V79" i="5" s="1"/>
  <c r="J79" i="5" s="1"/>
  <c r="B80" i="5"/>
  <c r="C80" i="5"/>
  <c r="V80" i="5" s="1"/>
  <c r="B81" i="5"/>
  <c r="AB81" i="5" s="1"/>
  <c r="C81" i="5"/>
  <c r="V81" i="5" s="1"/>
  <c r="B82" i="5"/>
  <c r="C82" i="5"/>
  <c r="B83" i="5"/>
  <c r="AB83" i="5" s="1"/>
  <c r="C83" i="5"/>
  <c r="V83" i="5" s="1"/>
  <c r="B84" i="5"/>
  <c r="C84" i="5"/>
  <c r="V84" i="5" s="1"/>
  <c r="I84" i="5" s="1"/>
  <c r="B85" i="5"/>
  <c r="C85" i="5"/>
  <c r="V85" i="5" s="1"/>
  <c r="R85" i="5" s="1"/>
  <c r="B86" i="5"/>
  <c r="C86" i="5"/>
  <c r="B87" i="5"/>
  <c r="C87" i="5"/>
  <c r="V87" i="5" s="1"/>
  <c r="B88" i="5"/>
  <c r="C88" i="5"/>
  <c r="V88" i="5" s="1"/>
  <c r="B89" i="5"/>
  <c r="AB89" i="5" s="1"/>
  <c r="C89" i="5"/>
  <c r="V89" i="5" s="1"/>
  <c r="B90" i="5"/>
  <c r="C90" i="5"/>
  <c r="B91" i="5"/>
  <c r="C91" i="5"/>
  <c r="V91" i="5" s="1"/>
  <c r="B92" i="5"/>
  <c r="C92" i="5"/>
  <c r="V92" i="5" s="1"/>
  <c r="B93" i="5"/>
  <c r="AB93" i="5" s="1"/>
  <c r="C93" i="5"/>
  <c r="V93" i="5" s="1"/>
  <c r="B94" i="5"/>
  <c r="C94" i="5"/>
  <c r="V94" i="5" s="1"/>
  <c r="I94" i="5" s="1"/>
  <c r="B95" i="5"/>
  <c r="C95" i="5"/>
  <c r="V95" i="5" s="1"/>
  <c r="I95" i="5" s="1"/>
  <c r="B96" i="5"/>
  <c r="C96" i="5"/>
  <c r="V96" i="5" s="1"/>
  <c r="B97" i="5"/>
  <c r="AB97" i="5" s="1"/>
  <c r="C97" i="5"/>
  <c r="V97" i="5" s="1"/>
  <c r="I97" i="5" s="1"/>
  <c r="B98" i="5"/>
  <c r="C98" i="5"/>
  <c r="B99" i="5"/>
  <c r="C99" i="5"/>
  <c r="V99" i="5" s="1"/>
  <c r="B100" i="5"/>
  <c r="C100" i="5"/>
  <c r="V100" i="5" s="1"/>
  <c r="B101" i="5"/>
  <c r="C101" i="5"/>
  <c r="V101" i="5" s="1"/>
  <c r="F101" i="5" s="1"/>
  <c r="B102" i="5"/>
  <c r="C102" i="5"/>
  <c r="V102" i="5" s="1"/>
  <c r="B103" i="5"/>
  <c r="AB103" i="5" s="1"/>
  <c r="C103" i="5"/>
  <c r="V103" i="5" s="1"/>
  <c r="B104" i="5"/>
  <c r="C104" i="5"/>
  <c r="V104" i="5" s="1"/>
  <c r="B105" i="5"/>
  <c r="AB105" i="5" s="1"/>
  <c r="C105" i="5"/>
  <c r="V105" i="5" s="1"/>
  <c r="F105" i="5" s="1"/>
  <c r="B106" i="5"/>
  <c r="C106" i="5"/>
  <c r="V106" i="5" s="1"/>
  <c r="B107" i="5"/>
  <c r="C107" i="5"/>
  <c r="V107" i="5" s="1"/>
  <c r="I107" i="5" s="1"/>
  <c r="B108" i="5"/>
  <c r="C108" i="5"/>
  <c r="V108" i="5" s="1"/>
  <c r="B109" i="5"/>
  <c r="C109" i="5"/>
  <c r="V109" i="5" s="1"/>
  <c r="I109" i="5" s="1"/>
  <c r="B110" i="5"/>
  <c r="C110" i="5"/>
  <c r="V110" i="5" s="1"/>
  <c r="B111" i="5"/>
  <c r="C111" i="5"/>
  <c r="V111" i="5" s="1"/>
  <c r="B112" i="5"/>
  <c r="C112" i="5"/>
  <c r="V112" i="5" s="1"/>
  <c r="B113" i="5"/>
  <c r="AB113" i="5" s="1"/>
  <c r="C113" i="5"/>
  <c r="V113" i="5" s="1"/>
  <c r="B114" i="5"/>
  <c r="C114" i="5"/>
  <c r="B115" i="5"/>
  <c r="AB115" i="5" s="1"/>
  <c r="C115" i="5"/>
  <c r="V115" i="5" s="1"/>
  <c r="B116" i="5"/>
  <c r="C116" i="5"/>
  <c r="V116" i="5" s="1"/>
  <c r="B117" i="5"/>
  <c r="C117" i="5"/>
  <c r="V117" i="5" s="1"/>
  <c r="R117" i="5" s="1"/>
  <c r="B118" i="5"/>
  <c r="C118" i="5"/>
  <c r="V118" i="5" s="1"/>
  <c r="B119" i="5"/>
  <c r="C119" i="5"/>
  <c r="V119" i="5" s="1"/>
  <c r="B120" i="5"/>
  <c r="C120" i="5"/>
  <c r="B121" i="5"/>
  <c r="AB121" i="5" s="1"/>
  <c r="C121" i="5"/>
  <c r="V121" i="5" s="1"/>
  <c r="B122" i="5"/>
  <c r="C122" i="5"/>
  <c r="V122" i="5" s="1"/>
  <c r="B123" i="5"/>
  <c r="C123" i="5"/>
  <c r="V123" i="5" s="1"/>
  <c r="H123" i="5" s="1"/>
  <c r="B124" i="5"/>
  <c r="C124" i="5"/>
  <c r="V124" i="5" s="1"/>
  <c r="J124" i="5" s="1"/>
  <c r="B125" i="5"/>
  <c r="AB125" i="5" s="1"/>
  <c r="C125" i="5"/>
  <c r="V125" i="5" s="1"/>
  <c r="B126" i="5"/>
  <c r="C126" i="5"/>
  <c r="B127" i="5"/>
  <c r="C127" i="5"/>
  <c r="V127" i="5" s="1"/>
  <c r="J127" i="5" s="1"/>
  <c r="B128" i="5"/>
  <c r="C128" i="5"/>
  <c r="V128" i="5" s="1"/>
  <c r="B129" i="5"/>
  <c r="AB129" i="5" s="1"/>
  <c r="C129" i="5"/>
  <c r="V129" i="5" s="1"/>
  <c r="B130" i="5"/>
  <c r="C130" i="5"/>
  <c r="B131" i="5"/>
  <c r="C131" i="5"/>
  <c r="V131" i="5" s="1"/>
  <c r="I131" i="5" s="1"/>
  <c r="B132" i="5"/>
  <c r="C132" i="5"/>
  <c r="V132" i="5" s="1"/>
  <c r="B133" i="5"/>
  <c r="AB133" i="5" s="1"/>
  <c r="C133" i="5"/>
  <c r="V133" i="5" s="1"/>
  <c r="R133" i="5" s="1"/>
  <c r="B134" i="5"/>
  <c r="C134" i="5"/>
  <c r="V134" i="5" s="1"/>
  <c r="B135" i="5"/>
  <c r="AB135" i="5" s="1"/>
  <c r="C135" i="5"/>
  <c r="V135" i="5" s="1"/>
  <c r="B136" i="5"/>
  <c r="C136" i="5"/>
  <c r="B137" i="5"/>
  <c r="AB137" i="5" s="1"/>
  <c r="C137" i="5"/>
  <c r="V137" i="5" s="1"/>
  <c r="B138" i="5"/>
  <c r="C138" i="5"/>
  <c r="B139" i="5"/>
  <c r="C139" i="5"/>
  <c r="V139" i="5" s="1"/>
  <c r="B140" i="5"/>
  <c r="C140" i="5"/>
  <c r="V140" i="5" s="1"/>
  <c r="B141" i="5"/>
  <c r="C141" i="5"/>
  <c r="V141" i="5" s="1"/>
  <c r="H141" i="5" s="1"/>
  <c r="B142" i="5"/>
  <c r="C142" i="5"/>
  <c r="B143" i="5"/>
  <c r="AB143" i="5" s="1"/>
  <c r="C143" i="5"/>
  <c r="V143" i="5" s="1"/>
  <c r="B144" i="5"/>
  <c r="C144" i="5"/>
  <c r="B145" i="5"/>
  <c r="AB145" i="5" s="1"/>
  <c r="C145" i="5"/>
  <c r="V145" i="5" s="1"/>
  <c r="B146" i="5"/>
  <c r="C146" i="5"/>
  <c r="B147" i="5"/>
  <c r="AB147" i="5" s="1"/>
  <c r="C147" i="5"/>
  <c r="V147" i="5" s="1"/>
  <c r="J147" i="5" s="1"/>
  <c r="B148" i="5"/>
  <c r="C148" i="5"/>
  <c r="V148" i="5" s="1"/>
  <c r="B149" i="5"/>
  <c r="C149" i="5"/>
  <c r="V149" i="5" s="1"/>
  <c r="E149" i="5" s="1"/>
  <c r="X149" i="5" s="1"/>
  <c r="B150" i="5"/>
  <c r="C150" i="5"/>
  <c r="V150" i="5" s="1"/>
  <c r="B151" i="5"/>
  <c r="C151" i="5"/>
  <c r="V151" i="5" s="1"/>
  <c r="B152" i="5"/>
  <c r="C152" i="5"/>
  <c r="V152" i="5" s="1"/>
  <c r="B153" i="5"/>
  <c r="AB153" i="5" s="1"/>
  <c r="C153" i="5"/>
  <c r="V153" i="5" s="1"/>
  <c r="B154" i="5"/>
  <c r="C154" i="5"/>
  <c r="V154" i="5" s="1"/>
  <c r="B155" i="5"/>
  <c r="AB155" i="5" s="1"/>
  <c r="C155" i="5"/>
  <c r="V155" i="5" s="1"/>
  <c r="R155" i="5" s="1"/>
  <c r="B156" i="5"/>
  <c r="C156" i="5"/>
  <c r="V156" i="5" s="1"/>
  <c r="I156" i="5" s="1"/>
  <c r="B157" i="5"/>
  <c r="AB157" i="5" s="1"/>
  <c r="C157" i="5"/>
  <c r="V157" i="5" s="1"/>
  <c r="R157" i="5" s="1"/>
  <c r="B158" i="5"/>
  <c r="C158" i="5"/>
  <c r="B159" i="5"/>
  <c r="C159" i="5"/>
  <c r="V159" i="5" s="1"/>
  <c r="F159" i="5" s="1"/>
  <c r="B160" i="5"/>
  <c r="C160" i="5"/>
  <c r="V160" i="5" s="1"/>
  <c r="B161" i="5"/>
  <c r="AB161" i="5" s="1"/>
  <c r="C161" i="5"/>
  <c r="V161" i="5" s="1"/>
  <c r="B162" i="5"/>
  <c r="C162" i="5"/>
  <c r="B163" i="5"/>
  <c r="C163" i="5"/>
  <c r="V163" i="5" s="1"/>
  <c r="I163" i="5" s="1"/>
  <c r="B164" i="5"/>
  <c r="C164" i="5"/>
  <c r="V164" i="5" s="1"/>
  <c r="B165" i="5"/>
  <c r="AB165" i="5" s="1"/>
  <c r="C165" i="5"/>
  <c r="V165" i="5" s="1"/>
  <c r="B166" i="5"/>
  <c r="C166" i="5"/>
  <c r="V166" i="5" s="1"/>
  <c r="B167" i="5"/>
  <c r="AB167" i="5" s="1"/>
  <c r="C167" i="5"/>
  <c r="V167" i="5" s="1"/>
  <c r="H167" i="5" s="1"/>
  <c r="B168" i="5"/>
  <c r="C168" i="5"/>
  <c r="V168" i="5" s="1"/>
  <c r="B169" i="5"/>
  <c r="AB169" i="5" s="1"/>
  <c r="C169" i="5"/>
  <c r="V169" i="5" s="1"/>
  <c r="H169" i="5" s="1"/>
  <c r="B170" i="5"/>
  <c r="C170" i="5"/>
  <c r="B171" i="5"/>
  <c r="C171" i="5"/>
  <c r="V171" i="5" s="1"/>
  <c r="B172" i="5"/>
  <c r="C172" i="5"/>
  <c r="V172" i="5" s="1"/>
  <c r="B173" i="5"/>
  <c r="C173" i="5"/>
  <c r="B174" i="5"/>
  <c r="C174" i="5"/>
  <c r="V174" i="5" s="1"/>
  <c r="B175" i="5"/>
  <c r="AB175" i="5" s="1"/>
  <c r="C175" i="5"/>
  <c r="V175" i="5" s="1"/>
  <c r="B176" i="5"/>
  <c r="C176" i="5"/>
  <c r="V176" i="5" s="1"/>
  <c r="B177" i="5"/>
  <c r="AB177" i="5" s="1"/>
  <c r="C177" i="5"/>
  <c r="V177" i="5" s="1"/>
  <c r="E177" i="5" s="1"/>
  <c r="X177" i="5" s="1"/>
  <c r="B178" i="5"/>
  <c r="C178" i="5"/>
  <c r="B179" i="5"/>
  <c r="AB179" i="5" s="1"/>
  <c r="C179" i="5"/>
  <c r="V179" i="5" s="1"/>
  <c r="H179" i="5" s="1"/>
  <c r="B180" i="5"/>
  <c r="C180" i="5"/>
  <c r="V180" i="5" s="1"/>
  <c r="B181" i="5"/>
  <c r="C181" i="5"/>
  <c r="V181" i="5" s="1"/>
  <c r="B182" i="5"/>
  <c r="C182" i="5"/>
  <c r="V182" i="5" s="1"/>
  <c r="B183" i="5"/>
  <c r="C183" i="5"/>
  <c r="V183" i="5" s="1"/>
  <c r="H183" i="5" s="1"/>
  <c r="B184" i="5"/>
  <c r="C184" i="5"/>
  <c r="V184" i="5" s="1"/>
  <c r="B185" i="5"/>
  <c r="AB185" i="5" s="1"/>
  <c r="C185" i="5"/>
  <c r="V185" i="5" s="1"/>
  <c r="E185" i="5" s="1"/>
  <c r="X185" i="5" s="1"/>
  <c r="B186" i="5"/>
  <c r="C186" i="5"/>
  <c r="V186" i="5" s="1"/>
  <c r="B187" i="5"/>
  <c r="AB187" i="5" s="1"/>
  <c r="C187" i="5"/>
  <c r="V187" i="5" s="1"/>
  <c r="B188" i="5"/>
  <c r="C188" i="5"/>
  <c r="V188" i="5" s="1"/>
  <c r="B189" i="5"/>
  <c r="AB189" i="5" s="1"/>
  <c r="C189" i="5"/>
  <c r="V189" i="5" s="1"/>
  <c r="B190" i="5"/>
  <c r="C190" i="5"/>
  <c r="V190" i="5" s="1"/>
  <c r="B191" i="5"/>
  <c r="C191" i="5"/>
  <c r="V191" i="5" s="1"/>
  <c r="H191" i="5" s="1"/>
  <c r="B192" i="5"/>
  <c r="C192" i="5"/>
  <c r="V192" i="5" s="1"/>
  <c r="B193" i="5"/>
  <c r="AB193" i="5" s="1"/>
  <c r="C193" i="5"/>
  <c r="V193" i="5" s="1"/>
  <c r="F193" i="5" s="1"/>
  <c r="B194" i="5"/>
  <c r="C194" i="5"/>
  <c r="V194" i="5" s="1"/>
  <c r="B195" i="5"/>
  <c r="C195" i="5"/>
  <c r="B196" i="5"/>
  <c r="C196" i="5"/>
  <c r="V196" i="5" s="1"/>
  <c r="B197" i="5"/>
  <c r="AB197" i="5" s="1"/>
  <c r="C197" i="5"/>
  <c r="V197" i="5" s="1"/>
  <c r="R197" i="5" s="1"/>
  <c r="B198" i="5"/>
  <c r="C198" i="5"/>
  <c r="V198" i="5" s="1"/>
  <c r="B199" i="5"/>
  <c r="AB199" i="5" s="1"/>
  <c r="C199" i="5"/>
  <c r="V199" i="5" s="1"/>
  <c r="J199" i="5" s="1"/>
  <c r="B200" i="5"/>
  <c r="C200" i="5"/>
  <c r="V200" i="5" s="1"/>
  <c r="B201" i="5"/>
  <c r="AB201" i="5" s="1"/>
  <c r="C201" i="5"/>
  <c r="V201" i="5" s="1"/>
  <c r="B202" i="5"/>
  <c r="C202" i="5"/>
  <c r="V202" i="5" s="1"/>
  <c r="B203" i="5"/>
  <c r="C203" i="5"/>
  <c r="B204" i="5"/>
  <c r="C204" i="5"/>
  <c r="V204" i="5" s="1"/>
  <c r="B205" i="5"/>
  <c r="C205" i="5"/>
  <c r="V205" i="5" s="1"/>
  <c r="F205" i="5" s="1"/>
  <c r="B206" i="5"/>
  <c r="C206" i="5"/>
  <c r="V206" i="5" s="1"/>
  <c r="B207" i="5"/>
  <c r="AB207" i="5" s="1"/>
  <c r="C207" i="5"/>
  <c r="V207" i="5" s="1"/>
  <c r="B208" i="5"/>
  <c r="C208" i="5"/>
  <c r="V208" i="5" s="1"/>
  <c r="B209" i="5"/>
  <c r="AB209" i="5" s="1"/>
  <c r="C209" i="5"/>
  <c r="V209" i="5" s="1"/>
  <c r="B210" i="5"/>
  <c r="C210" i="5"/>
  <c r="V210" i="5" s="1"/>
  <c r="B211" i="5"/>
  <c r="AB211" i="5" s="1"/>
  <c r="C211" i="5"/>
  <c r="V211" i="5" s="1"/>
  <c r="B212" i="5"/>
  <c r="C212" i="5"/>
  <c r="V212" i="5" s="1"/>
  <c r="B213" i="5"/>
  <c r="C213" i="5"/>
  <c r="V213" i="5" s="1"/>
  <c r="I213" i="5" s="1"/>
  <c r="B214" i="5"/>
  <c r="C214" i="5"/>
  <c r="B215" i="5"/>
  <c r="C215" i="5"/>
  <c r="V215" i="5" s="1"/>
  <c r="B216" i="5"/>
  <c r="C216" i="5"/>
  <c r="V216" i="5" s="1"/>
  <c r="B217" i="5"/>
  <c r="AB217" i="5" s="1"/>
  <c r="C217" i="5"/>
  <c r="V217" i="5" s="1"/>
  <c r="B218" i="5"/>
  <c r="C218" i="5"/>
  <c r="V218" i="5" s="1"/>
  <c r="B219" i="5"/>
  <c r="AB219" i="5" s="1"/>
  <c r="C219" i="5"/>
  <c r="B220" i="5"/>
  <c r="C220" i="5"/>
  <c r="V220" i="5" s="1"/>
  <c r="B221" i="5"/>
  <c r="AB221" i="5" s="1"/>
  <c r="C221" i="5"/>
  <c r="V221" i="5" s="1"/>
  <c r="B222" i="5"/>
  <c r="C222" i="5"/>
  <c r="V222" i="5" s="1"/>
  <c r="B223" i="5"/>
  <c r="C223" i="5"/>
  <c r="V223" i="5" s="1"/>
  <c r="I223" i="5" s="1"/>
  <c r="B224" i="5"/>
  <c r="C224" i="5"/>
  <c r="V224" i="5" s="1"/>
  <c r="B225" i="5"/>
  <c r="AB225" i="5" s="1"/>
  <c r="C225" i="5"/>
  <c r="V225" i="5" s="1"/>
  <c r="H225" i="5" s="1"/>
  <c r="B226" i="5"/>
  <c r="C226" i="5"/>
  <c r="V226" i="5" s="1"/>
  <c r="B227" i="5"/>
  <c r="C227" i="5"/>
  <c r="B228" i="5"/>
  <c r="C228" i="5"/>
  <c r="V228" i="5" s="1"/>
  <c r="B229" i="5"/>
  <c r="AB229" i="5" s="1"/>
  <c r="C229" i="5"/>
  <c r="V229" i="5" s="1"/>
  <c r="J229" i="5" s="1"/>
  <c r="B230" i="5"/>
  <c r="C230" i="5"/>
  <c r="B231" i="5"/>
  <c r="AB231" i="5" s="1"/>
  <c r="C231" i="5"/>
  <c r="V231" i="5" s="1"/>
  <c r="E231" i="5" s="1"/>
  <c r="X231" i="5" s="1"/>
  <c r="B232" i="5"/>
  <c r="C232" i="5"/>
  <c r="V232" i="5" s="1"/>
  <c r="B233" i="5"/>
  <c r="AB233" i="5" s="1"/>
  <c r="C233" i="5"/>
  <c r="V233" i="5" s="1"/>
  <c r="R233" i="5" s="1"/>
  <c r="B234" i="5"/>
  <c r="C234" i="5"/>
  <c r="V234" i="5" s="1"/>
  <c r="B235" i="5"/>
  <c r="C235" i="5"/>
  <c r="B236" i="5"/>
  <c r="C236" i="5"/>
  <c r="V236" i="5" s="1"/>
  <c r="B237" i="5"/>
  <c r="C237" i="5"/>
  <c r="V237" i="5" s="1"/>
  <c r="F237" i="5" s="1"/>
  <c r="B238" i="5"/>
  <c r="C238" i="5"/>
  <c r="V238" i="5" s="1"/>
  <c r="B239" i="5"/>
  <c r="AB239" i="5" s="1"/>
  <c r="C239" i="5"/>
  <c r="V239" i="5" s="1"/>
  <c r="B240" i="5"/>
  <c r="C240" i="5"/>
  <c r="V240" i="5" s="1"/>
  <c r="B241" i="5"/>
  <c r="AB241" i="5" s="1"/>
  <c r="C241" i="5"/>
  <c r="V241" i="5" s="1"/>
  <c r="B242" i="5"/>
  <c r="C242" i="5"/>
  <c r="V242" i="5" s="1"/>
  <c r="B243" i="5"/>
  <c r="AB243" i="5" s="1"/>
  <c r="C243" i="5"/>
  <c r="B244" i="5"/>
  <c r="C244" i="5"/>
  <c r="V244" i="5" s="1"/>
  <c r="B245" i="5"/>
  <c r="C245" i="5"/>
  <c r="V245" i="5" s="1"/>
  <c r="R245" i="5" s="1"/>
  <c r="B246" i="5"/>
  <c r="C246" i="5"/>
  <c r="V246" i="5" s="1"/>
  <c r="B247" i="5"/>
  <c r="C247" i="5"/>
  <c r="V247" i="5" s="1"/>
  <c r="B248" i="5"/>
  <c r="C248" i="5"/>
  <c r="V248" i="5" s="1"/>
  <c r="B249" i="5"/>
  <c r="AB249" i="5" s="1"/>
  <c r="C249" i="5"/>
  <c r="V249" i="5" s="1"/>
  <c r="E249" i="5" s="1"/>
  <c r="X249" i="5" s="1"/>
  <c r="B250" i="5"/>
  <c r="C250" i="5"/>
  <c r="B251" i="5"/>
  <c r="AB251" i="5" s="1"/>
  <c r="C251" i="5"/>
  <c r="V251" i="5" s="1"/>
  <c r="B252" i="5"/>
  <c r="C252" i="5"/>
  <c r="V252" i="5" s="1"/>
  <c r="B253" i="5"/>
  <c r="AB253" i="5" s="1"/>
  <c r="C253" i="5"/>
  <c r="V253" i="5" s="1"/>
  <c r="I253" i="5" s="1"/>
  <c r="B254" i="5"/>
  <c r="C254" i="5"/>
  <c r="V254" i="5" s="1"/>
  <c r="B255" i="5"/>
  <c r="C255" i="5"/>
  <c r="V255" i="5" s="1"/>
  <c r="G255" i="5" s="1"/>
  <c r="B256" i="5"/>
  <c r="C256" i="5"/>
  <c r="V256" i="5" s="1"/>
  <c r="B257" i="5"/>
  <c r="AB257" i="5" s="1"/>
  <c r="C257" i="5"/>
  <c r="V257" i="5" s="1"/>
  <c r="F257" i="5" s="1"/>
  <c r="B258" i="5"/>
  <c r="C258" i="5"/>
  <c r="V258" i="5" s="1"/>
  <c r="B259" i="5"/>
  <c r="C259" i="5"/>
  <c r="B260" i="5"/>
  <c r="C260" i="5"/>
  <c r="V260" i="5" s="1"/>
  <c r="B261" i="5"/>
  <c r="AB261" i="5" s="1"/>
  <c r="C261" i="5"/>
  <c r="V261" i="5" s="1"/>
  <c r="R261" i="5" s="1"/>
  <c r="B262" i="5"/>
  <c r="C262" i="5"/>
  <c r="V262" i="5" s="1"/>
  <c r="B263" i="5"/>
  <c r="AB263" i="5" s="1"/>
  <c r="C263" i="5"/>
  <c r="V263" i="5" s="1"/>
  <c r="E263" i="5" s="1"/>
  <c r="X263" i="5" s="1"/>
  <c r="B264" i="5"/>
  <c r="C264" i="5"/>
  <c r="V264" i="5" s="1"/>
  <c r="B265" i="5"/>
  <c r="AB265" i="5" s="1"/>
  <c r="C265" i="5"/>
  <c r="V265" i="5" s="1"/>
  <c r="I265" i="5" s="1"/>
  <c r="B266" i="5"/>
  <c r="C266" i="5"/>
  <c r="V266" i="5" s="1"/>
  <c r="B267" i="5"/>
  <c r="C267" i="5"/>
  <c r="V267" i="5" s="1"/>
  <c r="B268" i="5"/>
  <c r="C268" i="5"/>
  <c r="V268" i="5" s="1"/>
  <c r="B269" i="5"/>
  <c r="C269" i="5"/>
  <c r="V269" i="5" s="1"/>
  <c r="F269" i="5" s="1"/>
  <c r="B270" i="5"/>
  <c r="C270" i="5"/>
  <c r="V270" i="5" s="1"/>
  <c r="B271" i="5"/>
  <c r="AB271" i="5" s="1"/>
  <c r="C271" i="5"/>
  <c r="V271" i="5" s="1"/>
  <c r="J271" i="5" s="1"/>
  <c r="B272" i="5"/>
  <c r="C272" i="5"/>
  <c r="V272" i="5" s="1"/>
  <c r="B273" i="5"/>
  <c r="AB273" i="5" s="1"/>
  <c r="C273" i="5"/>
  <c r="V273" i="5" s="1"/>
  <c r="H273" i="5" s="1"/>
  <c r="B274" i="5"/>
  <c r="C274" i="5"/>
  <c r="V274" i="5" s="1"/>
  <c r="B275" i="5"/>
  <c r="AB275" i="5" s="1"/>
  <c r="C275" i="5"/>
  <c r="B276" i="5"/>
  <c r="C276" i="5"/>
  <c r="V276" i="5" s="1"/>
  <c r="B277" i="5"/>
  <c r="C277" i="5"/>
  <c r="V277" i="5" s="1"/>
  <c r="B278" i="5"/>
  <c r="C278" i="5"/>
  <c r="V278" i="5" s="1"/>
  <c r="B279" i="5"/>
  <c r="C279" i="5"/>
  <c r="V279" i="5" s="1"/>
  <c r="B280" i="5"/>
  <c r="C280" i="5"/>
  <c r="V280" i="5" s="1"/>
  <c r="B281" i="5"/>
  <c r="AB281" i="5" s="1"/>
  <c r="C281" i="5"/>
  <c r="V281" i="5" s="1"/>
  <c r="F281" i="5" s="1"/>
  <c r="B282" i="5"/>
  <c r="C282" i="5"/>
  <c r="V282" i="5" s="1"/>
  <c r="B283" i="5"/>
  <c r="AB283" i="5" s="1"/>
  <c r="C283" i="5"/>
  <c r="B284" i="5"/>
  <c r="C284" i="5"/>
  <c r="V284" i="5" s="1"/>
  <c r="B285" i="5"/>
  <c r="AB285" i="5" s="1"/>
  <c r="C285" i="5"/>
  <c r="V285" i="5" s="1"/>
  <c r="G285" i="5" s="1"/>
  <c r="B286" i="5"/>
  <c r="C286" i="5"/>
  <c r="V286" i="5" s="1"/>
  <c r="B287" i="5"/>
  <c r="C287" i="5"/>
  <c r="V287" i="5" s="1"/>
  <c r="E287" i="5" s="1"/>
  <c r="X287" i="5" s="1"/>
  <c r="B288" i="5"/>
  <c r="C288" i="5"/>
  <c r="V288" i="5" s="1"/>
  <c r="B289" i="5"/>
  <c r="AB289" i="5" s="1"/>
  <c r="C289" i="5"/>
  <c r="V289" i="5" s="1"/>
  <c r="H289" i="5" s="1"/>
  <c r="B290" i="5"/>
  <c r="C290" i="5"/>
  <c r="V290" i="5" s="1"/>
  <c r="B291" i="5"/>
  <c r="C291" i="5"/>
  <c r="B292" i="5"/>
  <c r="C292" i="5"/>
  <c r="V292" i="5" s="1"/>
  <c r="B293" i="5"/>
  <c r="AB293" i="5" s="1"/>
  <c r="C293" i="5"/>
  <c r="V293" i="5" s="1"/>
  <c r="F293" i="5" s="1"/>
  <c r="B294" i="5"/>
  <c r="C294" i="5"/>
  <c r="B295" i="5"/>
  <c r="AB295" i="5" s="1"/>
  <c r="C295" i="5"/>
  <c r="V295" i="5" s="1"/>
  <c r="B296" i="5"/>
  <c r="C296" i="5"/>
  <c r="V296" i="5" s="1"/>
  <c r="B297" i="5"/>
  <c r="AB297" i="5" s="1"/>
  <c r="C297" i="5"/>
  <c r="V297" i="5" s="1"/>
  <c r="J297" i="5" s="1"/>
  <c r="B298" i="5"/>
  <c r="C298" i="5"/>
  <c r="B299" i="5"/>
  <c r="C299" i="5"/>
  <c r="B300" i="5"/>
  <c r="C300" i="5"/>
  <c r="V300" i="5" s="1"/>
  <c r="B301" i="5"/>
  <c r="C301" i="5"/>
  <c r="V301" i="5" s="1"/>
  <c r="B302" i="5"/>
  <c r="C302" i="5"/>
  <c r="V302" i="5" s="1"/>
  <c r="B303" i="5"/>
  <c r="AB303" i="5" s="1"/>
  <c r="C303" i="5"/>
  <c r="V303" i="5" s="1"/>
  <c r="B304" i="5"/>
  <c r="C304" i="5"/>
  <c r="V304" i="5" s="1"/>
  <c r="B305" i="5"/>
  <c r="AB305" i="5" s="1"/>
  <c r="C305" i="5"/>
  <c r="V305" i="5" s="1"/>
  <c r="B306" i="5"/>
  <c r="C306" i="5"/>
  <c r="V306" i="5" s="1"/>
  <c r="B307" i="5"/>
  <c r="AB307" i="5" s="1"/>
  <c r="C307" i="5"/>
  <c r="V307" i="5" s="1"/>
  <c r="B308" i="5"/>
  <c r="C308" i="5"/>
  <c r="V308" i="5" s="1"/>
  <c r="B309" i="5"/>
  <c r="C309" i="5"/>
  <c r="V309" i="5" s="1"/>
  <c r="F309" i="5" s="1"/>
  <c r="B310" i="5"/>
  <c r="C310" i="5"/>
  <c r="V310" i="5" s="1"/>
  <c r="B311" i="5"/>
  <c r="C311" i="5"/>
  <c r="V311" i="5" s="1"/>
  <c r="I311" i="5" s="1"/>
  <c r="B312" i="5"/>
  <c r="C312" i="5"/>
  <c r="V312" i="5" s="1"/>
  <c r="B313" i="5"/>
  <c r="AB313" i="5" s="1"/>
  <c r="C313" i="5"/>
  <c r="V313" i="5" s="1"/>
  <c r="B314" i="5"/>
  <c r="C314" i="5"/>
  <c r="V314" i="5" s="1"/>
  <c r="B315" i="5"/>
  <c r="AB315" i="5" s="1"/>
  <c r="C315" i="5"/>
  <c r="V315" i="5" s="1"/>
  <c r="B316" i="5"/>
  <c r="C316" i="5"/>
  <c r="V316" i="5" s="1"/>
  <c r="B317" i="5"/>
  <c r="AB317" i="5" s="1"/>
  <c r="C317" i="5"/>
  <c r="V317" i="5" s="1"/>
  <c r="F317" i="5" s="1"/>
  <c r="B318" i="5"/>
  <c r="C318" i="5"/>
  <c r="V318" i="5" s="1"/>
  <c r="B319" i="5"/>
  <c r="C319" i="5"/>
  <c r="V319" i="5" s="1"/>
  <c r="B320" i="5"/>
  <c r="C320" i="5"/>
  <c r="V320" i="5" s="1"/>
  <c r="B321" i="5"/>
  <c r="AB321" i="5" s="1"/>
  <c r="C321" i="5"/>
  <c r="V321" i="5" s="1"/>
  <c r="B322" i="5"/>
  <c r="C322" i="5"/>
  <c r="V322" i="5" s="1"/>
  <c r="B323" i="5"/>
  <c r="C323" i="5"/>
  <c r="B324" i="5"/>
  <c r="C324" i="5"/>
  <c r="V324" i="5" s="1"/>
  <c r="B325" i="5"/>
  <c r="AB325" i="5" s="1"/>
  <c r="C325" i="5"/>
  <c r="V325" i="5" s="1"/>
  <c r="R325" i="5" s="1"/>
  <c r="B326" i="5"/>
  <c r="C326" i="5"/>
  <c r="V326" i="5" s="1"/>
  <c r="B327" i="5"/>
  <c r="AB327" i="5" s="1"/>
  <c r="C327" i="5"/>
  <c r="V327" i="5" s="1"/>
  <c r="I327" i="5" s="1"/>
  <c r="B328" i="5"/>
  <c r="C328" i="5"/>
  <c r="V328" i="5" s="1"/>
  <c r="B329" i="5"/>
  <c r="AB329" i="5" s="1"/>
  <c r="C329" i="5"/>
  <c r="V329" i="5" s="1"/>
  <c r="J329" i="5" s="1"/>
  <c r="B330" i="5"/>
  <c r="C330" i="5"/>
  <c r="V330" i="5" s="1"/>
  <c r="B331" i="5"/>
  <c r="C331" i="5"/>
  <c r="B332" i="5"/>
  <c r="C332" i="5"/>
  <c r="V332" i="5" s="1"/>
  <c r="B333" i="5"/>
  <c r="C333" i="5"/>
  <c r="V333" i="5" s="1"/>
  <c r="E333" i="5" s="1"/>
  <c r="X333" i="5" s="1"/>
  <c r="B334" i="5"/>
  <c r="C334" i="5"/>
  <c r="V334" i="5" s="1"/>
  <c r="B335" i="5"/>
  <c r="AB335" i="5" s="1"/>
  <c r="C335" i="5"/>
  <c r="V335" i="5" s="1"/>
  <c r="B336" i="5"/>
  <c r="C336" i="5"/>
  <c r="V336" i="5" s="1"/>
  <c r="B337" i="5"/>
  <c r="AB337" i="5" s="1"/>
  <c r="C337" i="5"/>
  <c r="V337" i="5" s="1"/>
  <c r="B338" i="5"/>
  <c r="C338" i="5"/>
  <c r="V338" i="5" s="1"/>
  <c r="B339" i="5"/>
  <c r="AB339" i="5" s="1"/>
  <c r="C339" i="5"/>
  <c r="B340" i="5"/>
  <c r="C340" i="5"/>
  <c r="V340" i="5" s="1"/>
  <c r="B341" i="5"/>
  <c r="C341" i="5"/>
  <c r="V341" i="5" s="1"/>
  <c r="J341" i="5" s="1"/>
  <c r="B342" i="5"/>
  <c r="C342" i="5"/>
  <c r="V342" i="5" s="1"/>
  <c r="B343" i="5"/>
  <c r="C343" i="5"/>
  <c r="V343" i="5" s="1"/>
  <c r="R343" i="5" s="1"/>
  <c r="B344" i="5"/>
  <c r="C344" i="5"/>
  <c r="V344" i="5" s="1"/>
  <c r="B345" i="5"/>
  <c r="AB345" i="5" s="1"/>
  <c r="C345" i="5"/>
  <c r="V345" i="5" s="1"/>
  <c r="H345" i="5" s="1"/>
  <c r="B346" i="5"/>
  <c r="C346" i="5"/>
  <c r="V346" i="5" s="1"/>
  <c r="B347" i="5"/>
  <c r="AB347" i="5" s="1"/>
  <c r="C347" i="5"/>
  <c r="B348" i="5"/>
  <c r="C348" i="5"/>
  <c r="V348" i="5" s="1"/>
  <c r="B349" i="5"/>
  <c r="AB349" i="5" s="1"/>
  <c r="C349" i="5"/>
  <c r="V349" i="5" s="1"/>
  <c r="H349" i="5" s="1"/>
  <c r="B350" i="5"/>
  <c r="C350" i="5"/>
  <c r="V350" i="5" s="1"/>
  <c r="B351" i="5"/>
  <c r="C351" i="5"/>
  <c r="V351" i="5" s="1"/>
  <c r="H351" i="5" s="1"/>
  <c r="B352" i="5"/>
  <c r="C352" i="5"/>
  <c r="V352" i="5" s="1"/>
  <c r="B353" i="5"/>
  <c r="AB353" i="5" s="1"/>
  <c r="C353" i="5"/>
  <c r="V353" i="5" s="1"/>
  <c r="B354" i="5"/>
  <c r="C354" i="5"/>
  <c r="V354" i="5" s="1"/>
  <c r="B355" i="5"/>
  <c r="C355" i="5"/>
  <c r="V355" i="5" s="1"/>
  <c r="B356" i="5"/>
  <c r="C356" i="5"/>
  <c r="V356" i="5" s="1"/>
  <c r="B357" i="5"/>
  <c r="AB357" i="5" s="1"/>
  <c r="C357" i="5"/>
  <c r="V357" i="5" s="1"/>
  <c r="E357" i="5" s="1"/>
  <c r="X357" i="5" s="1"/>
  <c r="B358" i="5"/>
  <c r="C358" i="5"/>
  <c r="B359" i="5"/>
  <c r="AB359" i="5" s="1"/>
  <c r="C359" i="5"/>
  <c r="V359" i="5" s="1"/>
  <c r="B360" i="5"/>
  <c r="C360" i="5"/>
  <c r="V360" i="5" s="1"/>
  <c r="B361" i="5"/>
  <c r="AB361" i="5" s="1"/>
  <c r="C361" i="5"/>
  <c r="V361" i="5" s="1"/>
  <c r="E361" i="5" s="1"/>
  <c r="X361" i="5" s="1"/>
  <c r="B362" i="5"/>
  <c r="C362" i="5"/>
  <c r="V362" i="5" s="1"/>
  <c r="B363" i="5"/>
  <c r="C363" i="5"/>
  <c r="B364" i="5"/>
  <c r="C364" i="5"/>
  <c r="V364" i="5" s="1"/>
  <c r="B365" i="5"/>
  <c r="C365" i="5"/>
  <c r="V365" i="5" s="1"/>
  <c r="B366" i="5"/>
  <c r="C366" i="5"/>
  <c r="B367" i="5"/>
  <c r="AB367" i="5" s="1"/>
  <c r="C367" i="5"/>
  <c r="V367" i="5" s="1"/>
  <c r="B368" i="5"/>
  <c r="C368" i="5"/>
  <c r="V368" i="5" s="1"/>
  <c r="B369" i="5"/>
  <c r="AB369" i="5" s="1"/>
  <c r="C369" i="5"/>
  <c r="V369" i="5" s="1"/>
  <c r="B370" i="5"/>
  <c r="C370" i="5"/>
  <c r="V370" i="5" s="1"/>
  <c r="B371" i="5"/>
  <c r="AB371" i="5" s="1"/>
  <c r="C371" i="5"/>
  <c r="B372" i="5"/>
  <c r="C372" i="5"/>
  <c r="V372" i="5" s="1"/>
  <c r="B373" i="5"/>
  <c r="C373" i="5"/>
  <c r="V373" i="5" s="1"/>
  <c r="R373" i="5" s="1"/>
  <c r="B374" i="5"/>
  <c r="C374" i="5"/>
  <c r="V374" i="5" s="1"/>
  <c r="B375" i="5"/>
  <c r="C375" i="5"/>
  <c r="V375" i="5" s="1"/>
  <c r="F375" i="5" s="1"/>
  <c r="B376" i="5"/>
  <c r="C376" i="5"/>
  <c r="V376" i="5" s="1"/>
  <c r="B377" i="5"/>
  <c r="AB377" i="5" s="1"/>
  <c r="C377" i="5"/>
  <c r="V377" i="5" s="1"/>
  <c r="J377" i="5" s="1"/>
  <c r="B378" i="5"/>
  <c r="C378" i="5"/>
  <c r="V378" i="5" s="1"/>
  <c r="B379" i="5"/>
  <c r="AB379" i="5" s="1"/>
  <c r="C379" i="5"/>
  <c r="B380" i="5"/>
  <c r="C380" i="5"/>
  <c r="V380" i="5" s="1"/>
  <c r="B381" i="5"/>
  <c r="AB381" i="5" s="1"/>
  <c r="C381" i="5"/>
  <c r="V381" i="5" s="1"/>
  <c r="B382" i="5"/>
  <c r="C382" i="5"/>
  <c r="B383" i="5"/>
  <c r="C383" i="5"/>
  <c r="V383" i="5" s="1"/>
  <c r="B384" i="5"/>
  <c r="C384" i="5"/>
  <c r="V384" i="5" s="1"/>
  <c r="B385" i="5"/>
  <c r="AB385" i="5" s="1"/>
  <c r="C385" i="5"/>
  <c r="V385" i="5" s="1"/>
  <c r="R385" i="5" s="1"/>
  <c r="B386" i="5"/>
  <c r="C386" i="5"/>
  <c r="V386" i="5" s="1"/>
  <c r="B387" i="5"/>
  <c r="C387" i="5"/>
  <c r="B388" i="5"/>
  <c r="C388" i="5"/>
  <c r="V388" i="5" s="1"/>
  <c r="B389" i="5"/>
  <c r="AB389" i="5" s="1"/>
  <c r="C389" i="5"/>
  <c r="V389" i="5" s="1"/>
  <c r="E389" i="5" s="1"/>
  <c r="X389" i="5" s="1"/>
  <c r="B390" i="5"/>
  <c r="C390" i="5"/>
  <c r="V390" i="5" s="1"/>
  <c r="B391" i="5"/>
  <c r="AB391" i="5" s="1"/>
  <c r="C391" i="5"/>
  <c r="V391" i="5" s="1"/>
  <c r="B392" i="5"/>
  <c r="C392" i="5"/>
  <c r="V392" i="5" s="1"/>
  <c r="B393" i="5"/>
  <c r="AB393" i="5" s="1"/>
  <c r="C393" i="5"/>
  <c r="V393" i="5" s="1"/>
  <c r="B394" i="5"/>
  <c r="C394" i="5"/>
  <c r="V394" i="5" s="1"/>
  <c r="B395" i="5"/>
  <c r="C395" i="5"/>
  <c r="B396" i="5"/>
  <c r="C396" i="5"/>
  <c r="V396" i="5" s="1"/>
  <c r="B397" i="5"/>
  <c r="C397" i="5"/>
  <c r="V397" i="5" s="1"/>
  <c r="F397" i="5" s="1"/>
  <c r="B398" i="5"/>
  <c r="C398" i="5"/>
  <c r="V398" i="5" s="1"/>
  <c r="B399" i="5"/>
  <c r="AB399" i="5" s="1"/>
  <c r="C399" i="5"/>
  <c r="V399" i="5" s="1"/>
  <c r="B400" i="5"/>
  <c r="C400" i="5"/>
  <c r="V400" i="5" s="1"/>
  <c r="B401" i="5"/>
  <c r="AB401" i="5" s="1"/>
  <c r="C401" i="5"/>
  <c r="V401" i="5" s="1"/>
  <c r="B402" i="5"/>
  <c r="C402" i="5"/>
  <c r="V402" i="5" s="1"/>
  <c r="B403" i="5"/>
  <c r="AB403" i="5" s="1"/>
  <c r="C403" i="5"/>
  <c r="B404" i="5"/>
  <c r="C404" i="5"/>
  <c r="V404" i="5" s="1"/>
  <c r="B405" i="5"/>
  <c r="C405" i="5"/>
  <c r="V405" i="5" s="1"/>
  <c r="J405" i="5" s="1"/>
  <c r="B406" i="5"/>
  <c r="C406" i="5"/>
  <c r="V406" i="5" s="1"/>
  <c r="B407" i="5"/>
  <c r="C407" i="5"/>
  <c r="V407" i="5" s="1"/>
  <c r="B408" i="5"/>
  <c r="C408" i="5"/>
  <c r="V408" i="5" s="1"/>
  <c r="B409" i="5"/>
  <c r="AB409" i="5" s="1"/>
  <c r="C409" i="5"/>
  <c r="V409" i="5" s="1"/>
  <c r="B410" i="5"/>
  <c r="C410" i="5"/>
  <c r="V410" i="5" s="1"/>
  <c r="B411" i="5"/>
  <c r="AB411" i="5" s="1"/>
  <c r="C411" i="5"/>
  <c r="B412" i="5"/>
  <c r="C412" i="5"/>
  <c r="V412" i="5" s="1"/>
  <c r="B413" i="5"/>
  <c r="AB413" i="5" s="1"/>
  <c r="C413" i="5"/>
  <c r="V413" i="5" s="1"/>
  <c r="H413" i="5" s="1"/>
  <c r="B414" i="5"/>
  <c r="C414" i="5"/>
  <c r="V414" i="5" s="1"/>
  <c r="B415" i="5"/>
  <c r="C415" i="5"/>
  <c r="V415" i="5" s="1"/>
  <c r="H415" i="5" s="1"/>
  <c r="B416" i="5"/>
  <c r="C416" i="5"/>
  <c r="V416" i="5" s="1"/>
  <c r="B417" i="5"/>
  <c r="AB417" i="5" s="1"/>
  <c r="C417" i="5"/>
  <c r="B418" i="5"/>
  <c r="C418" i="5"/>
  <c r="V418" i="5" s="1"/>
  <c r="B419" i="5"/>
  <c r="C419" i="5"/>
  <c r="V419" i="5" s="1"/>
  <c r="B420" i="5"/>
  <c r="C420" i="5"/>
  <c r="V420" i="5" s="1"/>
  <c r="B421" i="5"/>
  <c r="AB421" i="5" s="1"/>
  <c r="C421" i="5"/>
  <c r="B422" i="5"/>
  <c r="C422" i="5"/>
  <c r="V422" i="5" s="1"/>
  <c r="B423" i="5"/>
  <c r="AB423" i="5" s="1"/>
  <c r="C423" i="5"/>
  <c r="B424" i="5"/>
  <c r="C424" i="5"/>
  <c r="V424" i="5" s="1"/>
  <c r="B425" i="5"/>
  <c r="AB425" i="5" s="1"/>
  <c r="C425" i="5"/>
  <c r="B426" i="5"/>
  <c r="C426" i="5"/>
  <c r="V426" i="5" s="1"/>
  <c r="B427" i="5"/>
  <c r="C427" i="5"/>
  <c r="V427" i="5" s="1"/>
  <c r="F427" i="5" s="1"/>
  <c r="B428" i="5"/>
  <c r="C428" i="5"/>
  <c r="V428" i="5" s="1"/>
  <c r="B429" i="5"/>
  <c r="C429" i="5"/>
  <c r="B430" i="5"/>
  <c r="C430" i="5"/>
  <c r="V430" i="5" s="1"/>
  <c r="B431" i="5"/>
  <c r="AB431" i="5" s="1"/>
  <c r="C431" i="5"/>
  <c r="V431" i="5" s="1"/>
  <c r="I431" i="5" s="1"/>
  <c r="B432" i="5"/>
  <c r="C432" i="5"/>
  <c r="V432" i="5" s="1"/>
  <c r="B433" i="5"/>
  <c r="AB433" i="5" s="1"/>
  <c r="C433" i="5"/>
  <c r="B434" i="5"/>
  <c r="C434" i="5"/>
  <c r="V434" i="5" s="1"/>
  <c r="B435" i="5"/>
  <c r="AB435" i="5" s="1"/>
  <c r="C435" i="5"/>
  <c r="V435" i="5" s="1"/>
  <c r="I435" i="5" s="1"/>
  <c r="B436" i="5"/>
  <c r="C436" i="5"/>
  <c r="V436" i="5" s="1"/>
  <c r="B437" i="5"/>
  <c r="C437" i="5"/>
  <c r="V437" i="5" s="1"/>
  <c r="B438" i="5"/>
  <c r="C438" i="5"/>
  <c r="V438" i="5" s="1"/>
  <c r="B439" i="5"/>
  <c r="C439" i="5"/>
  <c r="B440" i="5"/>
  <c r="C440" i="5"/>
  <c r="V440" i="5" s="1"/>
  <c r="B441" i="5"/>
  <c r="AB441" i="5" s="1"/>
  <c r="C441" i="5"/>
  <c r="V441" i="5" s="1"/>
  <c r="B442" i="5"/>
  <c r="C442" i="5"/>
  <c r="V442" i="5" s="1"/>
  <c r="B443" i="5"/>
  <c r="AB443" i="5" s="1"/>
  <c r="C443" i="5"/>
  <c r="V443" i="5" s="1"/>
  <c r="E443" i="5" s="1"/>
  <c r="X443" i="5" s="1"/>
  <c r="B444" i="5"/>
  <c r="C444" i="5"/>
  <c r="V444" i="5" s="1"/>
  <c r="B445" i="5"/>
  <c r="AB445" i="5" s="1"/>
  <c r="C445" i="5"/>
  <c r="B446" i="5"/>
  <c r="C446" i="5"/>
  <c r="V446" i="5" s="1"/>
  <c r="B447" i="5"/>
  <c r="C447" i="5"/>
  <c r="V447" i="5" s="1"/>
  <c r="E447" i="5" s="1"/>
  <c r="X447" i="5" s="1"/>
  <c r="B448" i="5"/>
  <c r="C448" i="5"/>
  <c r="V448" i="5" s="1"/>
  <c r="B449" i="5"/>
  <c r="AB449" i="5" s="1"/>
  <c r="C449" i="5"/>
  <c r="B450" i="5"/>
  <c r="C450" i="5"/>
  <c r="V450" i="5" s="1"/>
  <c r="B451" i="5"/>
  <c r="C451" i="5"/>
  <c r="V451" i="5" s="1"/>
  <c r="B452" i="5"/>
  <c r="C452" i="5"/>
  <c r="V452" i="5" s="1"/>
  <c r="B453" i="5"/>
  <c r="AB453" i="5" s="1"/>
  <c r="C453" i="5"/>
  <c r="B454" i="5"/>
  <c r="C454" i="5"/>
  <c r="V454" i="5" s="1"/>
  <c r="B455" i="5"/>
  <c r="AB455" i="5" s="1"/>
  <c r="C455" i="5"/>
  <c r="V455" i="5" s="1"/>
  <c r="B456" i="5"/>
  <c r="C456" i="5"/>
  <c r="V456" i="5" s="1"/>
  <c r="B457" i="5"/>
  <c r="AB457" i="5" s="1"/>
  <c r="C457" i="5"/>
  <c r="B458" i="5"/>
  <c r="C458" i="5"/>
  <c r="B459" i="5"/>
  <c r="C459" i="5"/>
  <c r="V459" i="5" s="1"/>
  <c r="R459" i="5" s="1"/>
  <c r="B460" i="5"/>
  <c r="C460" i="5"/>
  <c r="V460" i="5" s="1"/>
  <c r="B461" i="5"/>
  <c r="C461" i="5"/>
  <c r="B462" i="5"/>
  <c r="C462" i="5"/>
  <c r="V462" i="5" s="1"/>
  <c r="B463" i="5"/>
  <c r="AB463" i="5" s="1"/>
  <c r="C463" i="5"/>
  <c r="V463" i="5" s="1"/>
  <c r="F463" i="5" s="1"/>
  <c r="B464" i="5"/>
  <c r="C464" i="5"/>
  <c r="V464" i="5" s="1"/>
  <c r="B465" i="5"/>
  <c r="AB465" i="5" s="1"/>
  <c r="C465" i="5"/>
  <c r="B466" i="5"/>
  <c r="C466" i="5"/>
  <c r="V466" i="5" s="1"/>
  <c r="B467" i="5"/>
  <c r="AB467" i="5" s="1"/>
  <c r="C467" i="5"/>
  <c r="V467" i="5" s="1"/>
  <c r="J467" i="5" s="1"/>
  <c r="B468" i="5"/>
  <c r="C468" i="5"/>
  <c r="V468" i="5" s="1"/>
  <c r="B469" i="5"/>
  <c r="C469" i="5"/>
  <c r="B470" i="5"/>
  <c r="C470" i="5"/>
  <c r="V470" i="5" s="1"/>
  <c r="B471" i="5"/>
  <c r="C471" i="5"/>
  <c r="B472" i="5"/>
  <c r="C472" i="5"/>
  <c r="V472" i="5" s="1"/>
  <c r="B473" i="5"/>
  <c r="AB473" i="5" s="1"/>
  <c r="C473" i="5"/>
  <c r="B474" i="5"/>
  <c r="C474" i="5"/>
  <c r="V474" i="5" s="1"/>
  <c r="B475" i="5"/>
  <c r="AB475" i="5" s="1"/>
  <c r="C475" i="5"/>
  <c r="V475" i="5" s="1"/>
  <c r="H475" i="5" s="1"/>
  <c r="B476" i="5"/>
  <c r="C476" i="5"/>
  <c r="V476" i="5" s="1"/>
  <c r="B477" i="5"/>
  <c r="AB477" i="5" s="1"/>
  <c r="C477" i="5"/>
  <c r="B478" i="5"/>
  <c r="C478" i="5"/>
  <c r="V478" i="5" s="1"/>
  <c r="B479" i="5"/>
  <c r="C479" i="5"/>
  <c r="V479" i="5" s="1"/>
  <c r="B480" i="5"/>
  <c r="C480" i="5"/>
  <c r="V480" i="5" s="1"/>
  <c r="B481" i="5"/>
  <c r="AB481" i="5" s="1"/>
  <c r="C481" i="5"/>
  <c r="B482" i="5"/>
  <c r="C482" i="5"/>
  <c r="V482" i="5" s="1"/>
  <c r="B483" i="5"/>
  <c r="C483" i="5"/>
  <c r="V483" i="5" s="1"/>
  <c r="B484" i="5"/>
  <c r="C484" i="5"/>
  <c r="V484" i="5" s="1"/>
  <c r="B485" i="5"/>
  <c r="AB485" i="5" s="1"/>
  <c r="C485" i="5"/>
  <c r="B486" i="5"/>
  <c r="C486" i="5"/>
  <c r="V486" i="5" s="1"/>
  <c r="B487" i="5"/>
  <c r="AB487" i="5" s="1"/>
  <c r="C487" i="5"/>
  <c r="B488" i="5"/>
  <c r="C488" i="5"/>
  <c r="V488" i="5" s="1"/>
  <c r="B489" i="5"/>
  <c r="AB489" i="5" s="1"/>
  <c r="C489" i="5"/>
  <c r="B490" i="5"/>
  <c r="C490" i="5"/>
  <c r="B491" i="5"/>
  <c r="C491" i="5"/>
  <c r="V491" i="5" s="1"/>
  <c r="R491" i="5" s="1"/>
  <c r="B492" i="5"/>
  <c r="C492" i="5"/>
  <c r="V492" i="5" s="1"/>
  <c r="B493" i="5"/>
  <c r="C493" i="5"/>
  <c r="B494" i="5"/>
  <c r="C494" i="5"/>
  <c r="B495" i="5"/>
  <c r="AB495" i="5" s="1"/>
  <c r="C495" i="5"/>
  <c r="V495" i="5" s="1"/>
  <c r="B496" i="5"/>
  <c r="C496" i="5"/>
  <c r="V496" i="5" s="1"/>
  <c r="B497" i="5"/>
  <c r="AB497" i="5" s="1"/>
  <c r="C497" i="5"/>
  <c r="B498" i="5"/>
  <c r="C498" i="5"/>
  <c r="V498" i="5" s="1"/>
  <c r="B499" i="5"/>
  <c r="AB499" i="5" s="1"/>
  <c r="C499" i="5"/>
  <c r="V499" i="5" s="1"/>
  <c r="B500" i="5"/>
  <c r="C500" i="5"/>
  <c r="V500" i="5" s="1"/>
  <c r="B501" i="5"/>
  <c r="C501" i="5"/>
  <c r="B502" i="5"/>
  <c r="C502" i="5"/>
  <c r="V502" i="5" s="1"/>
  <c r="B503" i="5"/>
  <c r="C503" i="5"/>
  <c r="B504" i="5"/>
  <c r="C504" i="5"/>
  <c r="V504" i="5" s="1"/>
  <c r="B505" i="5"/>
  <c r="AB505" i="5" s="1"/>
  <c r="C505" i="5"/>
  <c r="B506" i="5"/>
  <c r="C506" i="5"/>
  <c r="V506" i="5" s="1"/>
  <c r="B507" i="5"/>
  <c r="AB507" i="5" s="1"/>
  <c r="C507" i="5"/>
  <c r="V507" i="5" s="1"/>
  <c r="B508" i="5"/>
  <c r="C508" i="5"/>
  <c r="V508" i="5" s="1"/>
  <c r="B509" i="5"/>
  <c r="AB509" i="5" s="1"/>
  <c r="C509" i="5"/>
  <c r="V509" i="5" s="1"/>
  <c r="B510" i="5"/>
  <c r="C510" i="5"/>
  <c r="V510" i="5" s="1"/>
  <c r="B511" i="5"/>
  <c r="C511" i="5"/>
  <c r="V511" i="5" s="1"/>
  <c r="B512" i="5"/>
  <c r="C512" i="5"/>
  <c r="V512" i="5" s="1"/>
  <c r="B513" i="5"/>
  <c r="AB513" i="5" s="1"/>
  <c r="C513" i="5"/>
  <c r="B514" i="5"/>
  <c r="C514" i="5"/>
  <c r="V514" i="5" s="1"/>
  <c r="B515" i="5"/>
  <c r="C515" i="5"/>
  <c r="B516" i="5"/>
  <c r="C516" i="5"/>
  <c r="V516" i="5" s="1"/>
  <c r="B517" i="5"/>
  <c r="AB517" i="5" s="1"/>
  <c r="C517" i="5"/>
  <c r="B518" i="5"/>
  <c r="C518" i="5"/>
  <c r="V518" i="5" s="1"/>
  <c r="B519" i="5"/>
  <c r="AB519" i="5" s="1"/>
  <c r="C519" i="5"/>
  <c r="B520" i="5"/>
  <c r="C520" i="5"/>
  <c r="V520" i="5" s="1"/>
  <c r="B521" i="5"/>
  <c r="AB521" i="5" s="1"/>
  <c r="C521" i="5"/>
  <c r="B522" i="5"/>
  <c r="C522" i="5"/>
  <c r="V522" i="5" s="1"/>
  <c r="B523" i="5"/>
  <c r="C523" i="5"/>
  <c r="V523" i="5" s="1"/>
  <c r="R523" i="5" s="1"/>
  <c r="B524" i="5"/>
  <c r="C524" i="5"/>
  <c r="V524" i="5" s="1"/>
  <c r="B525" i="5"/>
  <c r="C525" i="5"/>
  <c r="B526" i="5"/>
  <c r="C526" i="5"/>
  <c r="V526" i="5" s="1"/>
  <c r="B527" i="5"/>
  <c r="AB527" i="5" s="1"/>
  <c r="C527" i="5"/>
  <c r="V527" i="5" s="1"/>
  <c r="B528" i="5"/>
  <c r="C528" i="5"/>
  <c r="V528" i="5" s="1"/>
  <c r="B529" i="5"/>
  <c r="AB529" i="5" s="1"/>
  <c r="C529" i="5"/>
  <c r="B530" i="5"/>
  <c r="C530" i="5"/>
  <c r="V530" i="5" s="1"/>
  <c r="B531" i="5"/>
  <c r="AB531" i="5" s="1"/>
  <c r="C531" i="5"/>
  <c r="V531" i="5" s="1"/>
  <c r="B532" i="5"/>
  <c r="C532" i="5"/>
  <c r="V532" i="5" s="1"/>
  <c r="B533" i="5"/>
  <c r="C533" i="5"/>
  <c r="B534" i="5"/>
  <c r="C534" i="5"/>
  <c r="V534" i="5" s="1"/>
  <c r="B535" i="5"/>
  <c r="C535" i="5"/>
  <c r="B536" i="5"/>
  <c r="C536" i="5"/>
  <c r="V536" i="5" s="1"/>
  <c r="B537" i="5"/>
  <c r="AB537" i="5" s="1"/>
  <c r="C537" i="5"/>
  <c r="B538" i="5"/>
  <c r="C538" i="5"/>
  <c r="V538" i="5" s="1"/>
  <c r="B539" i="5"/>
  <c r="AB539" i="5" s="1"/>
  <c r="C539" i="5"/>
  <c r="V539" i="5" s="1"/>
  <c r="I539" i="5" s="1"/>
  <c r="B540" i="5"/>
  <c r="C540" i="5"/>
  <c r="V540" i="5" s="1"/>
  <c r="B541" i="5"/>
  <c r="AB541" i="5" s="1"/>
  <c r="C541" i="5"/>
  <c r="B542" i="5"/>
  <c r="C542" i="5"/>
  <c r="V542" i="5" s="1"/>
  <c r="B543" i="5"/>
  <c r="C543" i="5"/>
  <c r="V543" i="5" s="1"/>
  <c r="B544" i="5"/>
  <c r="C544" i="5"/>
  <c r="V544" i="5" s="1"/>
  <c r="B545" i="5"/>
  <c r="C545" i="5"/>
  <c r="B546" i="5"/>
  <c r="C546" i="5"/>
  <c r="V546" i="5" s="1"/>
  <c r="B547" i="5"/>
  <c r="AB547" i="5" s="1"/>
  <c r="C547" i="5"/>
  <c r="B548" i="5"/>
  <c r="C548" i="5"/>
  <c r="V548" i="5" s="1"/>
  <c r="B549" i="5"/>
  <c r="AB549" i="5" s="1"/>
  <c r="C549" i="5"/>
  <c r="B550" i="5"/>
  <c r="C550" i="5"/>
  <c r="V550" i="5" s="1"/>
  <c r="B551" i="5"/>
  <c r="C551" i="5"/>
  <c r="B552" i="5"/>
  <c r="C552" i="5"/>
  <c r="V552" i="5" s="1"/>
  <c r="B553" i="5"/>
  <c r="C553" i="5"/>
  <c r="B554" i="5"/>
  <c r="C554" i="5"/>
  <c r="V554" i="5" s="1"/>
  <c r="B555" i="5"/>
  <c r="AB555" i="5" s="1"/>
  <c r="C555" i="5"/>
  <c r="V555" i="5" s="1"/>
  <c r="G555" i="5" s="1"/>
  <c r="B556" i="5"/>
  <c r="C556" i="5"/>
  <c r="V556" i="5" s="1"/>
  <c r="B557" i="5"/>
  <c r="AB557" i="5" s="1"/>
  <c r="C557" i="5"/>
  <c r="B558" i="5"/>
  <c r="C558" i="5"/>
  <c r="V558" i="5" s="1"/>
  <c r="B559" i="5"/>
  <c r="C559" i="5"/>
  <c r="B560" i="5"/>
  <c r="C560" i="5"/>
  <c r="V560" i="5" s="1"/>
  <c r="B561" i="5"/>
  <c r="C561" i="5"/>
  <c r="G13" i="5"/>
  <c r="F25" i="5"/>
  <c r="H29" i="5"/>
  <c r="I37" i="5"/>
  <c r="E45" i="5"/>
  <c r="X45" i="5" s="1"/>
  <c r="I47" i="5"/>
  <c r="G55" i="5"/>
  <c r="H65" i="5"/>
  <c r="I67" i="5"/>
  <c r="J77" i="5"/>
  <c r="J87" i="5"/>
  <c r="F93" i="5"/>
  <c r="F103" i="5"/>
  <c r="E113" i="5"/>
  <c r="X113" i="5" s="1"/>
  <c r="R115" i="5"/>
  <c r="E139" i="5"/>
  <c r="X139" i="5" s="1"/>
  <c r="I151" i="5"/>
  <c r="J153" i="5"/>
  <c r="F165" i="5"/>
  <c r="E181" i="5"/>
  <c r="X181" i="5" s="1"/>
  <c r="H189" i="5"/>
  <c r="H277"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11" i="5"/>
  <c r="AB13" i="5"/>
  <c r="AB15" i="5"/>
  <c r="AB21" i="5"/>
  <c r="AB23" i="5"/>
  <c r="AB27" i="5"/>
  <c r="AB31" i="5"/>
  <c r="AB35" i="5"/>
  <c r="AB37" i="5"/>
  <c r="AB43" i="5"/>
  <c r="AB45" i="5"/>
  <c r="AB47" i="5"/>
  <c r="AB53" i="5"/>
  <c r="AB55" i="5"/>
  <c r="AB59" i="5"/>
  <c r="AB63" i="5"/>
  <c r="AB67" i="5"/>
  <c r="AB69" i="5"/>
  <c r="AB75" i="5"/>
  <c r="AB77" i="5"/>
  <c r="AB79" i="5"/>
  <c r="AB85" i="5"/>
  <c r="AB87" i="5"/>
  <c r="AB91" i="5"/>
  <c r="AB95" i="5"/>
  <c r="AB99" i="5"/>
  <c r="AB101" i="5"/>
  <c r="AB107" i="5"/>
  <c r="AB109" i="5"/>
  <c r="AB111" i="5"/>
  <c r="AB117" i="5"/>
  <c r="AB119" i="5"/>
  <c r="AB123" i="5"/>
  <c r="AB127" i="5"/>
  <c r="AB131" i="5"/>
  <c r="AB139" i="5"/>
  <c r="AB141" i="5"/>
  <c r="AB149" i="5"/>
  <c r="AB151" i="5"/>
  <c r="AB159" i="5"/>
  <c r="AB163" i="5"/>
  <c r="AB171" i="5"/>
  <c r="AB173" i="5"/>
  <c r="AB181" i="5"/>
  <c r="AB183" i="5"/>
  <c r="AB191" i="5"/>
  <c r="AB195" i="5"/>
  <c r="AB203" i="5"/>
  <c r="AB205" i="5"/>
  <c r="AB213" i="5"/>
  <c r="AB215" i="5"/>
  <c r="AB223" i="5"/>
  <c r="AB227" i="5"/>
  <c r="AB235" i="5"/>
  <c r="AB237" i="5"/>
  <c r="AB245" i="5"/>
  <c r="AB247" i="5"/>
  <c r="AB255" i="5"/>
  <c r="AB259" i="5"/>
  <c r="AB267" i="5"/>
  <c r="AB269" i="5"/>
  <c r="AB277" i="5"/>
  <c r="AB279" i="5"/>
  <c r="AB287" i="5"/>
  <c r="AB291" i="5"/>
  <c r="AB299" i="5"/>
  <c r="AB301" i="5"/>
  <c r="AB309" i="5"/>
  <c r="AB311" i="5"/>
  <c r="AB319" i="5"/>
  <c r="AB323" i="5"/>
  <c r="AB331" i="5"/>
  <c r="AB333" i="5"/>
  <c r="AB341" i="5"/>
  <c r="AB343" i="5"/>
  <c r="AB351" i="5"/>
  <c r="AB355" i="5"/>
  <c r="AB363" i="5"/>
  <c r="AB365" i="5"/>
  <c r="AB373" i="5"/>
  <c r="AB375" i="5"/>
  <c r="AB383" i="5"/>
  <c r="AB387" i="5"/>
  <c r="AB395" i="5"/>
  <c r="AB397" i="5"/>
  <c r="AB405" i="5"/>
  <c r="AB407" i="5"/>
  <c r="AB415" i="5"/>
  <c r="AB419" i="5"/>
  <c r="AB427" i="5"/>
  <c r="AB429" i="5"/>
  <c r="AB437" i="5"/>
  <c r="AB439" i="5"/>
  <c r="AB447" i="5"/>
  <c r="AB451" i="5"/>
  <c r="AB459" i="5"/>
  <c r="AB461" i="5"/>
  <c r="AB469" i="5"/>
  <c r="AB471" i="5"/>
  <c r="AB479" i="5"/>
  <c r="AB483" i="5"/>
  <c r="AB491" i="5"/>
  <c r="AB493" i="5"/>
  <c r="AB501" i="5"/>
  <c r="AB503" i="5"/>
  <c r="AB511" i="5"/>
  <c r="AB515" i="5"/>
  <c r="AB523" i="5"/>
  <c r="AB525" i="5"/>
  <c r="AB533" i="5"/>
  <c r="AB535" i="5"/>
  <c r="AB543" i="5"/>
  <c r="AB545" i="5"/>
  <c r="AB551" i="5"/>
  <c r="AB553"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AB1398" i="5" s="1"/>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AB1450" i="5" s="1"/>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AB1922" i="5" s="1"/>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AB2274" i="5" s="1"/>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AB2398" i="5" s="1"/>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c r="B54" i="6"/>
  <c r="G54" i="6" s="1"/>
  <c r="B53" i="6"/>
  <c r="G53" i="6" s="1"/>
  <c r="B50" i="6"/>
  <c r="G50" i="6" s="1"/>
  <c r="H14" i="6"/>
  <c r="H61" i="4"/>
  <c r="B86" i="4"/>
  <c r="F23" i="6"/>
  <c r="G2388" i="5"/>
  <c r="I1612" i="5"/>
  <c r="I1606" i="5"/>
  <c r="E1580" i="5"/>
  <c r="X1580" i="5" s="1"/>
  <c r="I1070" i="5"/>
  <c r="F1872" i="5"/>
  <c r="R1355" i="5"/>
  <c r="F1334" i="5"/>
  <c r="J1198" i="5"/>
  <c r="F1116" i="5"/>
  <c r="J1088" i="5"/>
  <c r="H1032" i="5"/>
  <c r="R1876" i="5"/>
  <c r="J1864" i="5"/>
  <c r="G1144" i="5"/>
  <c r="H1020" i="5"/>
  <c r="H184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J1035" i="5"/>
  <c r="AB1035" i="5"/>
  <c r="G114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I2426" i="5"/>
  <c r="AB2410" i="5"/>
  <c r="J2218" i="5"/>
  <c r="G1924" i="5"/>
  <c r="J1852" i="5"/>
  <c r="J1436" i="5"/>
  <c r="F1428" i="5"/>
  <c r="F1420" i="5"/>
  <c r="F1412" i="5"/>
  <c r="F1404" i="5"/>
  <c r="R1380" i="5"/>
  <c r="H1372" i="5"/>
  <c r="AB1279" i="5"/>
  <c r="I1164" i="5"/>
  <c r="F1036" i="5"/>
  <c r="J132" i="5"/>
  <c r="I116" i="5"/>
  <c r="I76" i="5"/>
  <c r="F68" i="5"/>
  <c r="E52" i="5"/>
  <c r="X52" i="5" s="1"/>
  <c r="H28" i="5"/>
  <c r="G20" i="5"/>
  <c r="AB12" i="5"/>
  <c r="I2050" i="5"/>
  <c r="E1204" i="5"/>
  <c r="X1204" i="5" s="1"/>
  <c r="G1076" i="5"/>
  <c r="J1335" i="5"/>
  <c r="AB1079" i="5"/>
  <c r="AB1434" i="5"/>
  <c r="AB1146" i="5"/>
  <c r="G1300" i="5"/>
  <c r="R1236" i="5"/>
  <c r="R1044" i="5"/>
  <c r="AB1786" i="5"/>
  <c r="AB1634" i="5"/>
  <c r="AB1546"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G1127" i="5"/>
  <c r="AB1127" i="5"/>
  <c r="G1124" i="5"/>
  <c r="I1092" i="5"/>
  <c r="G1060" i="5"/>
  <c r="AB1135" i="5"/>
  <c r="R1039" i="5"/>
  <c r="E79" i="5"/>
  <c r="X79" i="5" s="1"/>
  <c r="G237" i="5"/>
  <c r="R93" i="5"/>
  <c r="E23" i="5"/>
  <c r="X23" i="5" s="1"/>
  <c r="F117" i="5"/>
  <c r="V173" i="5" l="1"/>
  <c r="G173" i="5"/>
  <c r="V49" i="5"/>
  <c r="G49" i="5"/>
  <c r="B23" i="6"/>
  <c r="B33" i="6" s="1"/>
  <c r="AB156" i="5"/>
  <c r="AB92" i="5"/>
  <c r="B21" i="6"/>
  <c r="B31" i="6" s="1"/>
  <c r="F21" i="6"/>
  <c r="B20" i="6"/>
  <c r="B35" i="6" s="1"/>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G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G2097" i="5" s="1"/>
  <c r="V2073" i="5"/>
  <c r="E2073" i="5" s="1"/>
  <c r="X2073" i="5" s="1"/>
  <c r="V2061" i="5"/>
  <c r="J2061" i="5" s="1"/>
  <c r="V2053" i="5"/>
  <c r="H2053" i="5" s="1"/>
  <c r="V2033" i="5"/>
  <c r="E2033" i="5" s="1"/>
  <c r="X2033" i="5" s="1"/>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J1853" i="5" s="1"/>
  <c r="V1793" i="5"/>
  <c r="G1793" i="5" s="1"/>
  <c r="V1765" i="5"/>
  <c r="F1765" i="5" s="1"/>
  <c r="V1737" i="5"/>
  <c r="J1737" i="5" s="1"/>
  <c r="V1729" i="5"/>
  <c r="G1729" i="5" s="1"/>
  <c r="V1713" i="5"/>
  <c r="E1713" i="5" s="1"/>
  <c r="X1713" i="5" s="1"/>
  <c r="V1709" i="5"/>
  <c r="I1709" i="5" s="1"/>
  <c r="V1637" i="5"/>
  <c r="R1637" i="5" s="1"/>
  <c r="V1633" i="5"/>
  <c r="J1633" i="5" s="1"/>
  <c r="V1621" i="5"/>
  <c r="H1621" i="5" s="1"/>
  <c r="V1617" i="5"/>
  <c r="G1617" i="5" s="1"/>
  <c r="V1613" i="5"/>
  <c r="H1613" i="5" s="1"/>
  <c r="V1605" i="5"/>
  <c r="F1605" i="5" s="1"/>
  <c r="V1585" i="5"/>
  <c r="J1585" i="5" s="1"/>
  <c r="V1557" i="5"/>
  <c r="J1557" i="5" s="1"/>
  <c r="V1553" i="5"/>
  <c r="H1553" i="5" s="1"/>
  <c r="V1545" i="5"/>
  <c r="E1545" i="5" s="1"/>
  <c r="X1545" i="5" s="1"/>
  <c r="V1521" i="5"/>
  <c r="G1521" i="5" s="1"/>
  <c r="V1505" i="5"/>
  <c r="R1505" i="5" s="1"/>
  <c r="V1469" i="5"/>
  <c r="E1469" i="5" s="1"/>
  <c r="X1469" i="5" s="1"/>
  <c r="V1449" i="5"/>
  <c r="I1449" i="5" s="1"/>
  <c r="V1417" i="5"/>
  <c r="F1417" i="5" s="1"/>
  <c r="V1353" i="5"/>
  <c r="F1353" i="5" s="1"/>
  <c r="V1281" i="5"/>
  <c r="J1281" i="5" s="1"/>
  <c r="V1257" i="5"/>
  <c r="R1257" i="5" s="1"/>
  <c r="V1229" i="5"/>
  <c r="J1229" i="5" s="1"/>
  <c r="V1217" i="5"/>
  <c r="H1217" i="5" s="1"/>
  <c r="V1201" i="5"/>
  <c r="E1201" i="5" s="1"/>
  <c r="X1201" i="5" s="1"/>
  <c r="V1193" i="5"/>
  <c r="G1193" i="5" s="1"/>
  <c r="V1169" i="5"/>
  <c r="F1169" i="5" s="1"/>
  <c r="V1149" i="5"/>
  <c r="J1149" i="5" s="1"/>
  <c r="V1141" i="5"/>
  <c r="R1141" i="5" s="1"/>
  <c r="V1137" i="5"/>
  <c r="I1137" i="5" s="1"/>
  <c r="V1121" i="5"/>
  <c r="H1121" i="5" s="1"/>
  <c r="V1089" i="5"/>
  <c r="J1089" i="5" s="1"/>
  <c r="V1073" i="5"/>
  <c r="E1073" i="5" s="1"/>
  <c r="X1073" i="5" s="1"/>
  <c r="V1065" i="5"/>
  <c r="I1065" i="5" s="1"/>
  <c r="V1057" i="5"/>
  <c r="H1057" i="5" s="1"/>
  <c r="V1033" i="5"/>
  <c r="E1033" i="5" s="1"/>
  <c r="X1033" i="5" s="1"/>
  <c r="V1021" i="5"/>
  <c r="G1021" i="5" s="1"/>
  <c r="V981" i="5"/>
  <c r="F981" i="5" s="1"/>
  <c r="V961" i="5"/>
  <c r="J961" i="5" s="1"/>
  <c r="V957" i="5"/>
  <c r="G957" i="5" s="1"/>
  <c r="V945" i="5"/>
  <c r="I945" i="5" s="1"/>
  <c r="V941" i="5"/>
  <c r="I941" i="5" s="1"/>
  <c r="V933" i="5"/>
  <c r="I933" i="5" s="1"/>
  <c r="V929" i="5"/>
  <c r="G929" i="5" s="1"/>
  <c r="V925" i="5"/>
  <c r="G925" i="5" s="1"/>
  <c r="V921" i="5"/>
  <c r="E921" i="5" s="1"/>
  <c r="X921" i="5" s="1"/>
  <c r="V881" i="5"/>
  <c r="G881" i="5" s="1"/>
  <c r="V873" i="5"/>
  <c r="R873" i="5" s="1"/>
  <c r="V825" i="5"/>
  <c r="R825" i="5" s="1"/>
  <c r="V821" i="5"/>
  <c r="R821" i="5" s="1"/>
  <c r="V817" i="5"/>
  <c r="R817" i="5" s="1"/>
  <c r="V801" i="5"/>
  <c r="H801" i="5" s="1"/>
  <c r="V793" i="5"/>
  <c r="H793" i="5" s="1"/>
  <c r="V777" i="5"/>
  <c r="G777" i="5" s="1"/>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V445" i="5"/>
  <c r="V439" i="5"/>
  <c r="E439" i="5" s="1"/>
  <c r="X439" i="5" s="1"/>
  <c r="V433" i="5"/>
  <c r="V429" i="5"/>
  <c r="V425" i="5"/>
  <c r="V423" i="5"/>
  <c r="F423" i="5" s="1"/>
  <c r="V421" i="5"/>
  <c r="F421" i="5" s="1"/>
  <c r="V417" i="5"/>
  <c r="V411" i="5"/>
  <c r="J411" i="5" s="1"/>
  <c r="V403" i="5"/>
  <c r="E403" i="5" s="1"/>
  <c r="X403" i="5" s="1"/>
  <c r="V395" i="5"/>
  <c r="E395" i="5" s="1"/>
  <c r="X395" i="5" s="1"/>
  <c r="V387" i="5"/>
  <c r="V379" i="5"/>
  <c r="G379" i="5" s="1"/>
  <c r="V371" i="5"/>
  <c r="R371" i="5" s="1"/>
  <c r="V363" i="5"/>
  <c r="V347" i="5"/>
  <c r="V339" i="5"/>
  <c r="J339" i="5" s="1"/>
  <c r="V331" i="5"/>
  <c r="F331" i="5" s="1"/>
  <c r="V323" i="5"/>
  <c r="V299" i="5"/>
  <c r="V291" i="5"/>
  <c r="H291" i="5" s="1"/>
  <c r="V283" i="5"/>
  <c r="J283" i="5" s="1"/>
  <c r="V275" i="5"/>
  <c r="V259" i="5"/>
  <c r="V243" i="5"/>
  <c r="V235" i="5"/>
  <c r="H235" i="5" s="1"/>
  <c r="V227" i="5"/>
  <c r="E227" i="5" s="1"/>
  <c r="X227" i="5" s="1"/>
  <c r="V219" i="5"/>
  <c r="V203" i="5"/>
  <c r="H203" i="5" s="1"/>
  <c r="V195" i="5"/>
  <c r="H195" i="5" s="1"/>
  <c r="V2480" i="5"/>
  <c r="V2452" i="5"/>
  <c r="R2452" i="5" s="1"/>
  <c r="V2372" i="5"/>
  <c r="R2372" i="5" s="1"/>
  <c r="V2368" i="5"/>
  <c r="F2368" i="5" s="1"/>
  <c r="V2348" i="5"/>
  <c r="V2328" i="5"/>
  <c r="E2328" i="5" s="1"/>
  <c r="X2328" i="5" s="1"/>
  <c r="V2324" i="5"/>
  <c r="V2320" i="5"/>
  <c r="E2320" i="5" s="1"/>
  <c r="X2320" i="5" s="1"/>
  <c r="V2296" i="5"/>
  <c r="G2296" i="5" s="1"/>
  <c r="V2292" i="5"/>
  <c r="V2260" i="5"/>
  <c r="E2260" i="5" s="1"/>
  <c r="X2260" i="5" s="1"/>
  <c r="V2232" i="5"/>
  <c r="H2232" i="5" s="1"/>
  <c r="V2228" i="5"/>
  <c r="H2228" i="5" s="1"/>
  <c r="V2212" i="5"/>
  <c r="V2200" i="5"/>
  <c r="H2200" i="5" s="1"/>
  <c r="V2192" i="5"/>
  <c r="G2192" i="5" s="1"/>
  <c r="V2184" i="5"/>
  <c r="V2180" i="5"/>
  <c r="I2180" i="5" s="1"/>
  <c r="V2172" i="5"/>
  <c r="J2172" i="5" s="1"/>
  <c r="V2164" i="5"/>
  <c r="G2164" i="5" s="1"/>
  <c r="V2132" i="5"/>
  <c r="G2132" i="5" s="1"/>
  <c r="V2116" i="5"/>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F1696" i="5" s="1"/>
  <c r="V1692" i="5"/>
  <c r="J1692" i="5" s="1"/>
  <c r="V1684" i="5"/>
  <c r="G1684" i="5" s="1"/>
  <c r="V1672" i="5"/>
  <c r="E1672" i="5" s="1"/>
  <c r="X1672" i="5" s="1"/>
  <c r="V1668" i="5"/>
  <c r="J1668" i="5" s="1"/>
  <c r="V1624" i="5"/>
  <c r="R1624" i="5" s="1"/>
  <c r="V1596" i="5"/>
  <c r="J1596" i="5" s="1"/>
  <c r="V1584" i="5"/>
  <c r="V1564" i="5"/>
  <c r="V1556" i="5"/>
  <c r="V1524" i="5"/>
  <c r="E1524" i="5" s="1"/>
  <c r="X1524" i="5" s="1"/>
  <c r="V1452" i="5"/>
  <c r="V1448" i="5"/>
  <c r="V1444" i="5"/>
  <c r="J1444" i="5" s="1"/>
  <c r="V1336" i="5"/>
  <c r="H1336" i="5" s="1"/>
  <c r="V1320" i="5"/>
  <c r="V1308" i="5"/>
  <c r="V1272" i="5"/>
  <c r="R1272" i="5" s="1"/>
  <c r="V1244" i="5"/>
  <c r="E1244" i="5" s="1"/>
  <c r="X1244" i="5" s="1"/>
  <c r="V1240" i="5"/>
  <c r="V1212" i="5"/>
  <c r="V1184" i="5"/>
  <c r="V1128" i="5"/>
  <c r="H1128" i="5" s="1"/>
  <c r="V1084" i="5"/>
  <c r="V1072" i="5"/>
  <c r="E1072" i="5" s="1"/>
  <c r="X1072" i="5" s="1"/>
  <c r="V1052" i="5"/>
  <c r="H1052" i="5" s="1"/>
  <c r="V1016" i="5"/>
  <c r="R1016" i="5" s="1"/>
  <c r="V1012" i="5"/>
  <c r="G1012" i="5" s="1"/>
  <c r="V1008" i="5"/>
  <c r="V1004" i="5"/>
  <c r="V996" i="5"/>
  <c r="H996" i="5" s="1"/>
  <c r="V992" i="5"/>
  <c r="V988" i="5"/>
  <c r="V984" i="5"/>
  <c r="G984" i="5" s="1"/>
  <c r="V980" i="5"/>
  <c r="G980" i="5" s="1"/>
  <c r="V972" i="5"/>
  <c r="G972" i="5" s="1"/>
  <c r="V968" i="5"/>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G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V612" i="5"/>
  <c r="H612" i="5" s="1"/>
  <c r="V608" i="5"/>
  <c r="R608" i="5" s="1"/>
  <c r="V604" i="5"/>
  <c r="V600" i="5"/>
  <c r="V596" i="5"/>
  <c r="R596" i="5" s="1"/>
  <c r="V592" i="5"/>
  <c r="F592" i="5" s="1"/>
  <c r="V588" i="5"/>
  <c r="J588" i="5" s="1"/>
  <c r="V584" i="5"/>
  <c r="R584" i="5" s="1"/>
  <c r="V580" i="5"/>
  <c r="F580" i="5" s="1"/>
  <c r="V576" i="5"/>
  <c r="J576" i="5" s="1"/>
  <c r="V572" i="5"/>
  <c r="V568" i="5"/>
  <c r="J568" i="5" s="1"/>
  <c r="V564" i="5"/>
  <c r="G383" i="5"/>
  <c r="G305" i="5"/>
  <c r="G187" i="5"/>
  <c r="V2491" i="5"/>
  <c r="V2483" i="5"/>
  <c r="V2459" i="5"/>
  <c r="R2459" i="5" s="1"/>
  <c r="V2419" i="5"/>
  <c r="V2411" i="5"/>
  <c r="V2399" i="5"/>
  <c r="V2383" i="5"/>
  <c r="V2367" i="5"/>
  <c r="V2355" i="5"/>
  <c r="H2355" i="5" s="1"/>
  <c r="V2347" i="5"/>
  <c r="V2307" i="5"/>
  <c r="V2291" i="5"/>
  <c r="H2291" i="5" s="1"/>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V1899" i="5"/>
  <c r="G1899" i="5" s="1"/>
  <c r="V1883" i="5"/>
  <c r="V1871" i="5"/>
  <c r="I1871" i="5" s="1"/>
  <c r="V1859" i="5"/>
  <c r="H1859" i="5" s="1"/>
  <c r="V1847" i="5"/>
  <c r="R1847" i="5" s="1"/>
  <c r="V1843" i="5"/>
  <c r="V1819" i="5"/>
  <c r="V1811" i="5"/>
  <c r="V1807" i="5"/>
  <c r="J1807" i="5" s="1"/>
  <c r="V1799" i="5"/>
  <c r="V1755" i="5"/>
  <c r="V1747" i="5"/>
  <c r="V1743" i="5"/>
  <c r="V1739" i="5"/>
  <c r="V1735" i="5"/>
  <c r="V1723" i="5"/>
  <c r="E1723" i="5" s="1"/>
  <c r="X1723" i="5" s="1"/>
  <c r="V1715" i="5"/>
  <c r="V1695" i="5"/>
  <c r="V1663" i="5"/>
  <c r="V1647" i="5"/>
  <c r="V1643" i="5"/>
  <c r="J1643" i="5" s="1"/>
  <c r="V1639" i="5"/>
  <c r="V1583" i="5"/>
  <c r="V1571" i="5"/>
  <c r="V1559" i="5"/>
  <c r="J1559" i="5" s="1"/>
  <c r="V1555" i="5"/>
  <c r="V1535" i="5"/>
  <c r="V1531" i="5"/>
  <c r="V1523" i="5"/>
  <c r="E1523" i="5" s="1"/>
  <c r="X1523" i="5" s="1"/>
  <c r="V1519" i="5"/>
  <c r="V1507" i="5"/>
  <c r="F1507" i="5" s="1"/>
  <c r="V1495" i="5"/>
  <c r="V1491" i="5"/>
  <c r="R1491" i="5" s="1"/>
  <c r="V1487" i="5"/>
  <c r="V1475" i="5"/>
  <c r="E1475" i="5" s="1"/>
  <c r="X1475" i="5" s="1"/>
  <c r="V1463" i="5"/>
  <c r="V1443" i="5"/>
  <c r="V1419" i="5"/>
  <c r="V1399" i="5"/>
  <c r="V1395" i="5"/>
  <c r="F1395" i="5" s="1"/>
  <c r="V1391" i="5"/>
  <c r="R1391" i="5" s="1"/>
  <c r="V1387" i="5"/>
  <c r="V1383" i="5"/>
  <c r="V1371" i="5"/>
  <c r="V1367" i="5"/>
  <c r="E1367" i="5" s="1"/>
  <c r="X1367" i="5" s="1"/>
  <c r="V1363" i="5"/>
  <c r="V1359" i="5"/>
  <c r="V1339" i="5"/>
  <c r="V1331" i="5"/>
  <c r="F1331" i="5" s="1"/>
  <c r="V1275" i="5"/>
  <c r="V1267" i="5"/>
  <c r="V1259" i="5"/>
  <c r="V1243" i="5"/>
  <c r="E1243" i="5" s="1"/>
  <c r="X1243" i="5" s="1"/>
  <c r="V1227" i="5"/>
  <c r="V1219" i="5"/>
  <c r="V1211" i="5"/>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E955" i="5" s="1"/>
  <c r="X955" i="5" s="1"/>
  <c r="V951" i="5"/>
  <c r="E951" i="5" s="1"/>
  <c r="X951" i="5" s="1"/>
  <c r="V947" i="5"/>
  <c r="V943" i="5"/>
  <c r="V939" i="5"/>
  <c r="V935" i="5"/>
  <c r="E935" i="5" s="1"/>
  <c r="X935" i="5" s="1"/>
  <c r="V927" i="5"/>
  <c r="V923" i="5"/>
  <c r="E923" i="5" s="1"/>
  <c r="X923" i="5" s="1"/>
  <c r="V915" i="5"/>
  <c r="V911" i="5"/>
  <c r="R911" i="5" s="1"/>
  <c r="V907" i="5"/>
  <c r="V903" i="5"/>
  <c r="V899" i="5"/>
  <c r="V895" i="5"/>
  <c r="V891" i="5"/>
  <c r="J891" i="5" s="1"/>
  <c r="V887" i="5"/>
  <c r="E887" i="5" s="1"/>
  <c r="X887" i="5" s="1"/>
  <c r="V883" i="5"/>
  <c r="V875" i="5"/>
  <c r="V871" i="5"/>
  <c r="J871" i="5" s="1"/>
  <c r="V867" i="5"/>
  <c r="J867" i="5" s="1"/>
  <c r="V859" i="5"/>
  <c r="V851" i="5"/>
  <c r="V847" i="5"/>
  <c r="V839" i="5"/>
  <c r="R839" i="5" s="1"/>
  <c r="V835" i="5"/>
  <c r="V831" i="5"/>
  <c r="V827" i="5"/>
  <c r="E827" i="5" s="1"/>
  <c r="X827" i="5" s="1"/>
  <c r="V823" i="5"/>
  <c r="H823" i="5" s="1"/>
  <c r="V819" i="5"/>
  <c r="J819" i="5" s="1"/>
  <c r="V815" i="5"/>
  <c r="V811" i="5"/>
  <c r="J811" i="5" s="1"/>
  <c r="V807" i="5"/>
  <c r="I807" i="5" s="1"/>
  <c r="V799" i="5"/>
  <c r="V795" i="5"/>
  <c r="V787" i="5"/>
  <c r="G787" i="5" s="1"/>
  <c r="V783" i="5"/>
  <c r="F783" i="5" s="1"/>
  <c r="V779" i="5"/>
  <c r="V771" i="5"/>
  <c r="V763" i="5"/>
  <c r="H763" i="5" s="1"/>
  <c r="V759" i="5"/>
  <c r="F759" i="5" s="1"/>
  <c r="V743" i="5"/>
  <c r="V719" i="5"/>
  <c r="V715" i="5"/>
  <c r="V707" i="5"/>
  <c r="V695" i="5"/>
  <c r="V691" i="5"/>
  <c r="V687" i="5"/>
  <c r="J687" i="5" s="1"/>
  <c r="V683" i="5"/>
  <c r="G683" i="5" s="1"/>
  <c r="V667" i="5"/>
  <c r="V663" i="5"/>
  <c r="V659" i="5"/>
  <c r="V651" i="5"/>
  <c r="F651" i="5" s="1"/>
  <c r="V647" i="5"/>
  <c r="V643" i="5"/>
  <c r="V639" i="5"/>
  <c r="V627" i="5"/>
  <c r="J627" i="5" s="1"/>
  <c r="V615" i="5"/>
  <c r="V611" i="5"/>
  <c r="V603" i="5"/>
  <c r="H603" i="5" s="1"/>
  <c r="V599" i="5"/>
  <c r="E599" i="5" s="1"/>
  <c r="X599" i="5" s="1"/>
  <c r="V595" i="5"/>
  <c r="V591" i="5"/>
  <c r="V587" i="5"/>
  <c r="J587" i="5" s="1"/>
  <c r="V583" i="5"/>
  <c r="I583" i="5" s="1"/>
  <c r="V579" i="5"/>
  <c r="V575" i="5"/>
  <c r="V571" i="5"/>
  <c r="V567" i="5"/>
  <c r="G567" i="5" s="1"/>
  <c r="V563" i="5"/>
  <c r="G381" i="5"/>
  <c r="V494" i="5"/>
  <c r="I494" i="5" s="1"/>
  <c r="V490" i="5"/>
  <c r="H490" i="5" s="1"/>
  <c r="V458" i="5"/>
  <c r="J458" i="5" s="1"/>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J158" i="5" s="1"/>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 i="5"/>
  <c r="E24" i="5" s="1"/>
  <c r="X24" i="5" s="1"/>
  <c r="V18" i="5"/>
  <c r="R18" i="5" s="1"/>
  <c r="V14" i="5"/>
  <c r="J14" i="5" s="1"/>
  <c r="V10" i="5"/>
  <c r="V2482" i="5"/>
  <c r="J2482" i="5" s="1"/>
  <c r="V2350" i="5"/>
  <c r="R2350" i="5" s="1"/>
  <c r="V2334" i="5"/>
  <c r="E2334" i="5" s="1"/>
  <c r="X2334" i="5" s="1"/>
  <c r="V2274" i="5"/>
  <c r="R2274" i="5" s="1"/>
  <c r="V2006" i="5"/>
  <c r="G2006" i="5" s="1"/>
  <c r="V1986" i="5"/>
  <c r="E1986" i="5" s="1"/>
  <c r="X1986" i="5" s="1"/>
  <c r="V1966" i="5"/>
  <c r="H1966" i="5" s="1"/>
  <c r="V1962" i="5"/>
  <c r="E1962" i="5" s="1"/>
  <c r="X1962" i="5" s="1"/>
  <c r="V1958" i="5"/>
  <c r="R1958" i="5" s="1"/>
  <c r="V1926" i="5"/>
  <c r="F1926" i="5" s="1"/>
  <c r="V1922" i="5"/>
  <c r="E1922" i="5" s="1"/>
  <c r="X1922" i="5" s="1"/>
  <c r="V1878" i="5"/>
  <c r="E1878" i="5" s="1"/>
  <c r="X1878" i="5" s="1"/>
  <c r="V1866" i="5"/>
  <c r="R1866" i="5" s="1"/>
  <c r="V1838" i="5"/>
  <c r="F1838" i="5" s="1"/>
  <c r="V1826" i="5"/>
  <c r="H1826" i="5" s="1"/>
  <c r="V1790" i="5"/>
  <c r="G1790" i="5" s="1"/>
  <c r="V1750" i="5"/>
  <c r="I1750" i="5" s="1"/>
  <c r="V1746" i="5"/>
  <c r="J1746" i="5" s="1"/>
  <c r="V1742" i="5"/>
  <c r="G1742" i="5" s="1"/>
  <c r="V1738" i="5"/>
  <c r="E1738" i="5" s="1"/>
  <c r="X1738" i="5" s="1"/>
  <c r="V1710" i="5"/>
  <c r="G1710" i="5" s="1"/>
  <c r="V1666" i="5"/>
  <c r="I1666" i="5" s="1"/>
  <c r="V1642" i="5"/>
  <c r="I1642" i="5" s="1"/>
  <c r="V1638" i="5"/>
  <c r="G1638" i="5" s="1"/>
  <c r="V1590" i="5"/>
  <c r="E1590" i="5" s="1"/>
  <c r="X1590" i="5" s="1"/>
  <c r="V1578" i="5"/>
  <c r="G1578" i="5" s="1"/>
  <c r="V1574" i="5"/>
  <c r="R1574" i="5" s="1"/>
  <c r="V1566" i="5"/>
  <c r="I1566" i="5" s="1"/>
  <c r="V1558" i="5"/>
  <c r="H1558" i="5" s="1"/>
  <c r="V1526" i="5"/>
  <c r="F1526" i="5" s="1"/>
  <c r="V1518" i="5"/>
  <c r="J1518" i="5" s="1"/>
  <c r="V1506" i="5"/>
  <c r="H1506" i="5" s="1"/>
  <c r="V1490" i="5"/>
  <c r="R1490" i="5" s="1"/>
  <c r="V1470" i="5"/>
  <c r="E1470" i="5" s="1"/>
  <c r="X1470" i="5" s="1"/>
  <c r="V1466" i="5"/>
  <c r="G1466" i="5" s="1"/>
  <c r="V1442" i="5"/>
  <c r="H1442" i="5" s="1"/>
  <c r="V1430" i="5"/>
  <c r="G1430" i="5" s="1"/>
  <c r="V1414" i="5"/>
  <c r="H1414" i="5" s="1"/>
  <c r="V1406" i="5"/>
  <c r="G1406" i="5" s="1"/>
  <c r="V1402" i="5"/>
  <c r="G1402" i="5" s="1"/>
  <c r="V1390" i="5"/>
  <c r="G1390" i="5" s="1"/>
  <c r="V1358" i="5"/>
  <c r="E1358" i="5" s="1"/>
  <c r="X1358" i="5" s="1"/>
  <c r="V1350" i="5"/>
  <c r="F1350" i="5" s="1"/>
  <c r="V1322" i="5"/>
  <c r="H1322" i="5" s="1"/>
  <c r="V1302" i="5"/>
  <c r="J1302" i="5" s="1"/>
  <c r="V1278" i="5"/>
  <c r="G1278" i="5" s="1"/>
  <c r="V1274" i="5"/>
  <c r="J1274" i="5" s="1"/>
  <c r="V1238" i="5"/>
  <c r="R1238" i="5" s="1"/>
  <c r="V1230" i="5"/>
  <c r="H1230" i="5" s="1"/>
  <c r="V1210" i="5"/>
  <c r="I1210" i="5" s="1"/>
  <c r="V1174" i="5"/>
  <c r="G1174" i="5" s="1"/>
  <c r="V1150" i="5"/>
  <c r="I1150" i="5" s="1"/>
  <c r="V1130" i="5"/>
  <c r="E1130" i="5" s="1"/>
  <c r="X1130" i="5" s="1"/>
  <c r="V1090" i="5"/>
  <c r="R1090" i="5" s="1"/>
  <c r="V1046" i="5"/>
  <c r="F1046" i="5" s="1"/>
  <c r="V998" i="5"/>
  <c r="G998" i="5" s="1"/>
  <c r="V970" i="5"/>
  <c r="E970" i="5" s="1"/>
  <c r="X970" i="5" s="1"/>
  <c r="V966" i="5"/>
  <c r="F966" i="5" s="1"/>
  <c r="V950" i="5"/>
  <c r="G950" i="5" s="1"/>
  <c r="V946" i="5"/>
  <c r="R946" i="5" s="1"/>
  <c r="V930" i="5"/>
  <c r="H930" i="5" s="1"/>
  <c r="V922" i="5"/>
  <c r="J922" i="5" s="1"/>
  <c r="V902" i="5"/>
  <c r="E902" i="5" s="1"/>
  <c r="X902" i="5" s="1"/>
  <c r="V898" i="5"/>
  <c r="G898" i="5" s="1"/>
  <c r="V894" i="5"/>
  <c r="R894" i="5" s="1"/>
  <c r="V886" i="5"/>
  <c r="I886" i="5" s="1"/>
  <c r="V878" i="5"/>
  <c r="G878" i="5" s="1"/>
  <c r="V842" i="5"/>
  <c r="H842" i="5" s="1"/>
  <c r="V834" i="5"/>
  <c r="R834" i="5" s="1"/>
  <c r="V830" i="5"/>
  <c r="E830" i="5" s="1"/>
  <c r="X830" i="5" s="1"/>
  <c r="V826" i="5"/>
  <c r="I826" i="5" s="1"/>
  <c r="V818" i="5"/>
  <c r="J818" i="5" s="1"/>
  <c r="V786" i="5"/>
  <c r="J786" i="5" s="1"/>
  <c r="V778" i="5"/>
  <c r="I778" i="5" s="1"/>
  <c r="V774" i="5"/>
  <c r="I774" i="5" s="1"/>
  <c r="V770" i="5"/>
  <c r="I770" i="5" s="1"/>
  <c r="V758" i="5"/>
  <c r="F758" i="5" s="1"/>
  <c r="V754" i="5"/>
  <c r="H754" i="5" s="1"/>
  <c r="V746" i="5"/>
  <c r="J746" i="5" s="1"/>
  <c r="V702" i="5"/>
  <c r="F702" i="5" s="1"/>
  <c r="V686" i="5"/>
  <c r="R686" i="5" s="1"/>
  <c r="V670" i="5"/>
  <c r="H670" i="5" s="1"/>
  <c r="V666" i="5"/>
  <c r="E666" i="5" s="1"/>
  <c r="X666" i="5" s="1"/>
  <c r="V662" i="5"/>
  <c r="R662" i="5" s="1"/>
  <c r="V654" i="5"/>
  <c r="E654" i="5" s="1"/>
  <c r="X654" i="5" s="1"/>
  <c r="V650" i="5"/>
  <c r="R650" i="5" s="1"/>
  <c r="V630" i="5"/>
  <c r="H630" i="5" s="1"/>
  <c r="V598" i="5"/>
  <c r="I598" i="5" s="1"/>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31" i="5"/>
  <c r="F87" i="5"/>
  <c r="F141" i="5"/>
  <c r="R205" i="5"/>
  <c r="I317" i="5"/>
  <c r="I493" i="5"/>
  <c r="I381" i="5"/>
  <c r="I133" i="5"/>
  <c r="I261" i="5"/>
  <c r="I397" i="5"/>
  <c r="H293" i="5"/>
  <c r="F824" i="5"/>
  <c r="I63" i="5"/>
  <c r="G325" i="5"/>
  <c r="H15" i="5"/>
  <c r="I55" i="5"/>
  <c r="H87" i="5"/>
  <c r="F149" i="5"/>
  <c r="H229" i="5"/>
  <c r="G333" i="5"/>
  <c r="I157" i="5"/>
  <c r="J269" i="5"/>
  <c r="G71" i="5"/>
  <c r="F133" i="5"/>
  <c r="F261" i="5"/>
  <c r="F459" i="5"/>
  <c r="J181" i="5"/>
  <c r="F2428" i="5"/>
  <c r="H331" i="5"/>
  <c r="H13" i="5"/>
  <c r="R77" i="5"/>
  <c r="E123" i="5"/>
  <c r="X123" i="5" s="1"/>
  <c r="R187" i="5"/>
  <c r="F371" i="5"/>
  <c r="H839" i="5"/>
  <c r="E37" i="5"/>
  <c r="X37" i="5" s="1"/>
  <c r="G2310" i="5"/>
  <c r="I123" i="5"/>
  <c r="E77" i="5"/>
  <c r="X77" i="5" s="1"/>
  <c r="G999" i="5"/>
  <c r="E69" i="5"/>
  <c r="X69" i="5" s="1"/>
  <c r="R455" i="5"/>
  <c r="F107" i="5"/>
  <c r="I179" i="5"/>
  <c r="J535" i="5"/>
  <c r="J331" i="5"/>
  <c r="R45" i="5"/>
  <c r="I2162" i="5"/>
  <c r="R1580" i="5"/>
  <c r="F187" i="5"/>
  <c r="G1363" i="5"/>
  <c r="R53" i="5"/>
  <c r="E2267" i="5"/>
  <c r="X2267" i="5" s="1"/>
  <c r="J69" i="5"/>
  <c r="G85" i="5"/>
  <c r="J93" i="5"/>
  <c r="I155" i="5"/>
  <c r="H187" i="5"/>
  <c r="F455" i="5"/>
  <c r="G823" i="5"/>
  <c r="H1331" i="5"/>
  <c r="J139" i="5"/>
  <c r="I147" i="5"/>
  <c r="I2114" i="5"/>
  <c r="E155" i="5"/>
  <c r="X155" i="5" s="1"/>
  <c r="I115" i="5"/>
  <c r="I29" i="5"/>
  <c r="G77" i="5"/>
  <c r="F535" i="5"/>
  <c r="E423" i="5"/>
  <c r="X423" i="5" s="1"/>
  <c r="J2098" i="5"/>
  <c r="G1207" i="5"/>
  <c r="R545" i="5"/>
  <c r="I413" i="5"/>
  <c r="G427" i="5"/>
  <c r="R23" i="5"/>
  <c r="G31" i="5"/>
  <c r="H55" i="5"/>
  <c r="G141" i="5"/>
  <c r="I205" i="5"/>
  <c r="R333" i="5"/>
  <c r="G405" i="5"/>
  <c r="H491" i="5"/>
  <c r="R533" i="5"/>
  <c r="G413" i="5"/>
  <c r="G269" i="5"/>
  <c r="J381" i="5"/>
  <c r="F71" i="5"/>
  <c r="E117" i="5"/>
  <c r="X117" i="5" s="1"/>
  <c r="H101" i="5"/>
  <c r="J277" i="5"/>
  <c r="G636" i="5"/>
  <c r="E964" i="5"/>
  <c r="X964" i="5" s="1"/>
  <c r="R1548" i="5"/>
  <c r="H2146" i="5"/>
  <c r="F2050" i="5"/>
  <c r="E2456" i="5"/>
  <c r="X2456" i="5" s="1"/>
  <c r="H2164" i="5"/>
  <c r="R285" i="5"/>
  <c r="H381" i="5"/>
  <c r="J389" i="5"/>
  <c r="I15"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I2291"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907"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I1859"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H1531"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95" i="5"/>
  <c r="X1395"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E1339" i="5"/>
  <c r="X1339" i="5" s="1"/>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G899" i="5"/>
  <c r="R471" i="5"/>
  <c r="I471" i="5"/>
  <c r="F471" i="5"/>
  <c r="R439" i="5"/>
  <c r="G439" i="5"/>
  <c r="F439" i="5"/>
  <c r="I439" i="5"/>
  <c r="J439" i="5"/>
  <c r="R403" i="5"/>
  <c r="F403" i="5"/>
  <c r="J403" i="5"/>
  <c r="H403" i="5"/>
  <c r="E387" i="5"/>
  <c r="X387" i="5" s="1"/>
  <c r="G371" i="5"/>
  <c r="E371" i="5"/>
  <c r="X371" i="5" s="1"/>
  <c r="J371" i="5"/>
  <c r="R347" i="5"/>
  <c r="R331" i="5"/>
  <c r="E331" i="5"/>
  <c r="X331" i="5" s="1"/>
  <c r="G331" i="5"/>
  <c r="I331" i="5"/>
  <c r="G307" i="5"/>
  <c r="H307" i="5"/>
  <c r="I307" i="5"/>
  <c r="J307" i="5"/>
  <c r="E307" i="5"/>
  <c r="X307" i="5" s="1"/>
  <c r="R307" i="5"/>
  <c r="G283" i="5"/>
  <c r="J203" i="5"/>
  <c r="R203" i="5"/>
  <c r="I203" i="5"/>
  <c r="F203" i="5"/>
  <c r="G203" i="5"/>
  <c r="E203" i="5"/>
  <c r="X203" i="5" s="1"/>
  <c r="F45" i="5"/>
  <c r="G45" i="5"/>
  <c r="I45" i="5"/>
  <c r="J45" i="5"/>
  <c r="H45" i="5"/>
  <c r="I995" i="5"/>
  <c r="F307" i="5"/>
  <c r="H339" i="5"/>
  <c r="H371" i="5"/>
  <c r="G615" i="5"/>
  <c r="G839" i="5"/>
  <c r="I907" i="5"/>
  <c r="F899" i="5"/>
  <c r="H975" i="5"/>
  <c r="J1203" i="5"/>
  <c r="R1315" i="5"/>
  <c r="E995" i="5"/>
  <c r="X995" i="5" s="1"/>
  <c r="I1371" i="5"/>
  <c r="G1367" i="5"/>
  <c r="F1367" i="5"/>
  <c r="J1367" i="5"/>
  <c r="I1367" i="5"/>
  <c r="J1331" i="5"/>
  <c r="G1331" i="5"/>
  <c r="I1331" i="5"/>
  <c r="R1323" i="5"/>
  <c r="E1323" i="5"/>
  <c r="X1323" i="5" s="1"/>
  <c r="J1323" i="5"/>
  <c r="H1323" i="5"/>
  <c r="G1323" i="5"/>
  <c r="F1323" i="5"/>
  <c r="I1323" i="5"/>
  <c r="E1275" i="5"/>
  <c r="X1275" i="5" s="1"/>
  <c r="H1275" i="5"/>
  <c r="G1259" i="5"/>
  <c r="R1243" i="5"/>
  <c r="I1243" i="5"/>
  <c r="J1243" i="5"/>
  <c r="H1243" i="5"/>
  <c r="G1227" i="5"/>
  <c r="F1227" i="5"/>
  <c r="I1227" i="5"/>
  <c r="I1211"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G1007" i="5"/>
  <c r="J1007" i="5"/>
  <c r="I999" i="5"/>
  <c r="J999" i="5"/>
  <c r="I979" i="5"/>
  <c r="F979" i="5"/>
  <c r="G979" i="5"/>
  <c r="E979" i="5"/>
  <c r="X979" i="5" s="1"/>
  <c r="R979" i="5"/>
  <c r="H979" i="5"/>
  <c r="I963" i="5"/>
  <c r="J963" i="5"/>
  <c r="G963" i="5"/>
  <c r="F955"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G915" i="5"/>
  <c r="I911" i="5"/>
  <c r="H911" i="5"/>
  <c r="G911" i="5"/>
  <c r="J911" i="5"/>
  <c r="E911" i="5"/>
  <c r="X911" i="5" s="1"/>
  <c r="G907" i="5"/>
  <c r="G895" i="5"/>
  <c r="I895" i="5"/>
  <c r="I887" i="5"/>
  <c r="J887" i="5"/>
  <c r="H887" i="5"/>
  <c r="R887" i="5"/>
  <c r="G887" i="5"/>
  <c r="F887" i="5"/>
  <c r="H883" i="5"/>
  <c r="J883" i="5"/>
  <c r="J875" i="5"/>
  <c r="E875" i="5"/>
  <c r="X875" i="5" s="1"/>
  <c r="R875" i="5"/>
  <c r="G867" i="5"/>
  <c r="F867" i="5"/>
  <c r="I867" i="5"/>
  <c r="H867" i="5"/>
  <c r="R867" i="5"/>
  <c r="G863" i="5"/>
  <c r="E863" i="5"/>
  <c r="X863" i="5" s="1"/>
  <c r="I863" i="5"/>
  <c r="H863" i="5"/>
  <c r="F863" i="5"/>
  <c r="J863" i="5"/>
  <c r="G859" i="5"/>
  <c r="G851" i="5"/>
  <c r="H851" i="5"/>
  <c r="I851" i="5"/>
  <c r="H847" i="5"/>
  <c r="F839" i="5"/>
  <c r="J839" i="5"/>
  <c r="G835" i="5"/>
  <c r="I831" i="5"/>
  <c r="J823" i="5"/>
  <c r="R823" i="5"/>
  <c r="G815" i="5"/>
  <c r="I811" i="5"/>
  <c r="R807" i="5"/>
  <c r="R803" i="5"/>
  <c r="G803" i="5"/>
  <c r="E803" i="5"/>
  <c r="X803" i="5" s="1"/>
  <c r="F803" i="5"/>
  <c r="H803" i="5"/>
  <c r="I803" i="5"/>
  <c r="I799" i="5"/>
  <c r="G795" i="5"/>
  <c r="J795" i="5"/>
  <c r="I795" i="5"/>
  <c r="H787" i="5"/>
  <c r="G783" i="5"/>
  <c r="R783" i="5"/>
  <c r="G779"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J743" i="5"/>
  <c r="F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H695" i="5"/>
  <c r="F691" i="5"/>
  <c r="H691" i="5"/>
  <c r="R683" i="5"/>
  <c r="I683" i="5"/>
  <c r="E683" i="5"/>
  <c r="X683" i="5" s="1"/>
  <c r="J683" i="5"/>
  <c r="F683" i="5"/>
  <c r="G671" i="5"/>
  <c r="J671" i="5"/>
  <c r="I671" i="5"/>
  <c r="E671" i="5"/>
  <c r="X671" i="5" s="1"/>
  <c r="H671" i="5"/>
  <c r="F671" i="5"/>
  <c r="R671" i="5"/>
  <c r="E667" i="5"/>
  <c r="X667" i="5" s="1"/>
  <c r="R667" i="5"/>
  <c r="F663" i="5"/>
  <c r="J663" i="5"/>
  <c r="E651" i="5"/>
  <c r="X651" i="5" s="1"/>
  <c r="G651" i="5"/>
  <c r="J651" i="5"/>
  <c r="R651" i="5"/>
  <c r="H651" i="5"/>
  <c r="G647" i="5"/>
  <c r="F643" i="5"/>
  <c r="R643" i="5"/>
  <c r="G643" i="5"/>
  <c r="E639" i="5"/>
  <c r="X639" i="5" s="1"/>
  <c r="R631" i="5"/>
  <c r="F631" i="5"/>
  <c r="I631" i="5"/>
  <c r="E631" i="5"/>
  <c r="X631" i="5" s="1"/>
  <c r="H631" i="5"/>
  <c r="J631" i="5"/>
  <c r="I627" i="5"/>
  <c r="G627" i="5"/>
  <c r="I619" i="5"/>
  <c r="J619" i="5"/>
  <c r="E619" i="5"/>
  <c r="X619" i="5" s="1"/>
  <c r="R619" i="5"/>
  <c r="G619" i="5"/>
  <c r="H619" i="5"/>
  <c r="F619" i="5"/>
  <c r="I615" i="5"/>
  <c r="J611" i="5"/>
  <c r="F607" i="5"/>
  <c r="R607" i="5"/>
  <c r="H607" i="5"/>
  <c r="E607" i="5"/>
  <c r="X607" i="5" s="1"/>
  <c r="G599" i="5"/>
  <c r="I599" i="5"/>
  <c r="F599" i="5"/>
  <c r="H599" i="5"/>
  <c r="R599" i="5"/>
  <c r="G595" i="5"/>
  <c r="J595" i="5"/>
  <c r="E591" i="5"/>
  <c r="X591" i="5" s="1"/>
  <c r="G591" i="5"/>
  <c r="F583" i="5"/>
  <c r="E583" i="5"/>
  <c r="X583" i="5" s="1"/>
  <c r="G583" i="5"/>
  <c r="H583" i="5"/>
  <c r="J583" i="5"/>
  <c r="F575" i="5"/>
  <c r="J575" i="5"/>
  <c r="F567" i="5"/>
  <c r="I567" i="5"/>
  <c r="R567" i="5"/>
  <c r="H567" i="5"/>
  <c r="E567" i="5"/>
  <c r="X567" i="5" s="1"/>
  <c r="I563" i="5"/>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F299"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9"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I13" i="5"/>
  <c r="F13" i="5"/>
  <c r="J13" i="5"/>
  <c r="R13" i="5"/>
  <c r="E13" i="5"/>
  <c r="X13" i="5" s="1"/>
  <c r="F1243" i="5"/>
  <c r="I283" i="5"/>
  <c r="E975" i="5"/>
  <c r="X975" i="5" s="1"/>
  <c r="R1367" i="5"/>
  <c r="E807" i="5"/>
  <c r="X807" i="5" s="1"/>
  <c r="H967" i="5"/>
  <c r="F267" i="5"/>
  <c r="R907" i="5"/>
  <c r="I927" i="5"/>
  <c r="H535" i="5"/>
  <c r="G711" i="5"/>
  <c r="H775" i="5"/>
  <c r="R735" i="5"/>
  <c r="I607" i="5"/>
  <c r="G259" i="5"/>
  <c r="E85" i="5"/>
  <c r="X85" i="5" s="1"/>
  <c r="G1275" i="5"/>
  <c r="F147" i="5"/>
  <c r="H439" i="5"/>
  <c r="H935" i="5"/>
  <c r="H267" i="5"/>
  <c r="E235" i="5"/>
  <c r="X235" i="5" s="1"/>
  <c r="J471" i="5"/>
  <c r="F139" i="5"/>
  <c r="R963" i="5"/>
  <c r="R1027" i="5"/>
  <c r="J803" i="5"/>
  <c r="G731" i="5"/>
  <c r="J599" i="5"/>
  <c r="J1003" i="5"/>
  <c r="J607" i="5"/>
  <c r="H683" i="5"/>
  <c r="R863" i="5"/>
  <c r="G29" i="5"/>
  <c r="G69" i="5"/>
  <c r="F77" i="5"/>
  <c r="F85" i="5"/>
  <c r="F155" i="5"/>
  <c r="J187" i="5"/>
  <c r="R259" i="5"/>
  <c r="F339" i="5"/>
  <c r="I371" i="5"/>
  <c r="H387" i="5"/>
  <c r="I411" i="5"/>
  <c r="J455" i="5"/>
  <c r="R575" i="5"/>
  <c r="I579" i="5"/>
  <c r="R611" i="5"/>
  <c r="H663" i="5"/>
  <c r="F695" i="5"/>
  <c r="R707" i="5"/>
  <c r="I771" i="5"/>
  <c r="I783" i="5"/>
  <c r="I823" i="5"/>
  <c r="F823" i="5"/>
  <c r="F831" i="5"/>
  <c r="E839" i="5"/>
  <c r="X839" i="5" s="1"/>
  <c r="I935" i="5"/>
  <c r="E1331" i="5"/>
  <c r="X1331" i="5" s="1"/>
  <c r="G403" i="5"/>
  <c r="R995" i="5"/>
  <c r="F315" i="5"/>
  <c r="R967" i="5"/>
  <c r="J895" i="5"/>
  <c r="J519" i="5"/>
  <c r="R927" i="5"/>
  <c r="H53" i="5"/>
  <c r="R703" i="5"/>
  <c r="E1007" i="5"/>
  <c r="X1007" i="5" s="1"/>
  <c r="I21" i="5"/>
  <c r="I61" i="5"/>
  <c r="J171" i="5"/>
  <c r="I403" i="5"/>
  <c r="J567" i="5"/>
  <c r="I651" i="5"/>
  <c r="F911" i="5"/>
  <c r="J931" i="5"/>
  <c r="E947" i="5"/>
  <c r="X947" i="5" s="1"/>
  <c r="J1075" i="5"/>
  <c r="G1243" i="5"/>
  <c r="E1315" i="5"/>
  <c r="X1315" i="5" s="1"/>
  <c r="H1367" i="5"/>
  <c r="H595" i="5"/>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E1940" i="5"/>
  <c r="X1940" i="5" s="1"/>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J20" i="5"/>
  <c r="I1432" i="5"/>
  <c r="H2424" i="5"/>
  <c r="J2388" i="5"/>
  <c r="E2388" i="5"/>
  <c r="X2388" i="5" s="1"/>
  <c r="I2107" i="5"/>
  <c r="H1879" i="5"/>
  <c r="I1548" i="5"/>
  <c r="E1879" i="5"/>
  <c r="X1879" i="5" s="1"/>
  <c r="R2363" i="5"/>
  <c r="H2123" i="5"/>
  <c r="G1548" i="5"/>
  <c r="I2292" i="5"/>
  <c r="R1234" i="5"/>
  <c r="H1070" i="5"/>
  <c r="R277" i="5"/>
  <c r="G23" i="5"/>
  <c r="H165" i="5"/>
  <c r="J539" i="5"/>
  <c r="J545" i="5"/>
  <c r="H39" i="5"/>
  <c r="F301" i="5"/>
  <c r="G389" i="5"/>
  <c r="H23"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H812"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R2212" i="5"/>
  <c r="F2196" i="5"/>
  <c r="I2196" i="5"/>
  <c r="H2196" i="5"/>
  <c r="G2196" i="5"/>
  <c r="J2192" i="5"/>
  <c r="R2192" i="5"/>
  <c r="I2192" i="5"/>
  <c r="I2164" i="5"/>
  <c r="J2164" i="5"/>
  <c r="F2164" i="5"/>
  <c r="G2136" i="5"/>
  <c r="F2136" i="5"/>
  <c r="F2124" i="5"/>
  <c r="J2124" i="5"/>
  <c r="H2124" i="5"/>
  <c r="G2124" i="5"/>
  <c r="I2124" i="5"/>
  <c r="R2124" i="5"/>
  <c r="E2116" i="5"/>
  <c r="X2116" i="5" s="1"/>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212"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H2292"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F2292" i="5"/>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E1696" i="5"/>
  <c r="X1696" i="5" s="1"/>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R1212"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F988" i="5"/>
  <c r="H980" i="5"/>
  <c r="J980" i="5"/>
  <c r="R980" i="5"/>
  <c r="E980" i="5"/>
  <c r="X980" i="5" s="1"/>
  <c r="F980" i="5"/>
  <c r="H976" i="5"/>
  <c r="R976" i="5"/>
  <c r="J976" i="5"/>
  <c r="E976" i="5"/>
  <c r="X976" i="5" s="1"/>
  <c r="F976" i="5"/>
  <c r="G976" i="5"/>
  <c r="R968"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I908" i="5"/>
  <c r="H908"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E740" i="5"/>
  <c r="X740" i="5" s="1"/>
  <c r="H740"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J692" i="5"/>
  <c r="F692" i="5"/>
  <c r="H684" i="5"/>
  <c r="R684" i="5"/>
  <c r="J684" i="5"/>
  <c r="F684" i="5"/>
  <c r="J676" i="5"/>
  <c r="F676" i="5"/>
  <c r="F668" i="5"/>
  <c r="I668" i="5"/>
  <c r="H668" i="5"/>
  <c r="J668" i="5"/>
  <c r="E668" i="5"/>
  <c r="X668" i="5" s="1"/>
  <c r="J656" i="5"/>
  <c r="F656" i="5"/>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F15" i="5"/>
  <c r="J15"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940"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R740" i="5"/>
  <c r="G748" i="5"/>
  <c r="J756" i="5"/>
  <c r="G776" i="5"/>
  <c r="E784" i="5"/>
  <c r="X784" i="5" s="1"/>
  <c r="F808" i="5"/>
  <c r="F844" i="5"/>
  <c r="E884" i="5"/>
  <c r="X884" i="5" s="1"/>
  <c r="I976" i="5"/>
  <c r="I1184" i="5"/>
  <c r="I1272" i="5"/>
  <c r="I960" i="5"/>
  <c r="G1448"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F1564" i="5"/>
  <c r="H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H1448" i="5"/>
  <c r="I1448" i="5"/>
  <c r="J1344" i="5"/>
  <c r="G1344" i="5"/>
  <c r="F1344" i="5"/>
  <c r="R1308" i="5"/>
  <c r="I1308"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F1016" i="5"/>
  <c r="J1016" i="5"/>
  <c r="G1016" i="5"/>
  <c r="F1008" i="5"/>
  <c r="E1008" i="5"/>
  <c r="X1008" i="5" s="1"/>
  <c r="G1008" i="5"/>
  <c r="H1008"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F944" i="5"/>
  <c r="G944" i="5"/>
  <c r="E944" i="5"/>
  <c r="X944" i="5" s="1"/>
  <c r="I936" i="5"/>
  <c r="F936" i="5"/>
  <c r="H936" i="5"/>
  <c r="G936" i="5"/>
  <c r="J936" i="5"/>
  <c r="E936" i="5"/>
  <c r="X936" i="5" s="1"/>
  <c r="R928" i="5"/>
  <c r="I928" i="5"/>
  <c r="G928" i="5"/>
  <c r="J928" i="5"/>
  <c r="I920" i="5"/>
  <c r="F920" i="5"/>
  <c r="H920" i="5"/>
  <c r="R912" i="5"/>
  <c r="I912" i="5"/>
  <c r="J904" i="5"/>
  <c r="R904" i="5"/>
  <c r="F904" i="5"/>
  <c r="I904" i="5"/>
  <c r="H904" i="5"/>
  <c r="H896" i="5"/>
  <c r="G896" i="5"/>
  <c r="J896" i="5"/>
  <c r="R896" i="5"/>
  <c r="I896" i="5"/>
  <c r="F896" i="5"/>
  <c r="E888" i="5"/>
  <c r="X888" i="5" s="1"/>
  <c r="H888" i="5"/>
  <c r="G888" i="5"/>
  <c r="G880" i="5"/>
  <c r="F880" i="5"/>
  <c r="I880" i="5"/>
  <c r="H880" i="5"/>
  <c r="J880" i="5"/>
  <c r="E880" i="5"/>
  <c r="X880" i="5" s="1"/>
  <c r="H872" i="5"/>
  <c r="E872" i="5"/>
  <c r="X872" i="5" s="1"/>
  <c r="J872" i="5"/>
  <c r="G872" i="5"/>
  <c r="I872" i="5"/>
  <c r="R872" i="5"/>
  <c r="H860" i="5"/>
  <c r="E860" i="5"/>
  <c r="X860" i="5" s="1"/>
  <c r="G860" i="5"/>
  <c r="H856" i="5"/>
  <c r="F856" i="5"/>
  <c r="J856" i="5"/>
  <c r="E856" i="5"/>
  <c r="X856" i="5" s="1"/>
  <c r="I856" i="5"/>
  <c r="G856" i="5"/>
  <c r="R848" i="5"/>
  <c r="E848" i="5"/>
  <c r="X848" i="5" s="1"/>
  <c r="I848" i="5"/>
  <c r="I840" i="5"/>
  <c r="G840" i="5"/>
  <c r="F840" i="5"/>
  <c r="R840" i="5"/>
  <c r="J840" i="5"/>
  <c r="E840" i="5"/>
  <c r="X840" i="5" s="1"/>
  <c r="H840" i="5"/>
  <c r="I832" i="5"/>
  <c r="F832" i="5"/>
  <c r="H832" i="5"/>
  <c r="J832" i="5"/>
  <c r="H824" i="5"/>
  <c r="G824" i="5"/>
  <c r="J824" i="5"/>
  <c r="E824" i="5"/>
  <c r="X824" i="5" s="1"/>
  <c r="R820" i="5"/>
  <c r="I820" i="5"/>
  <c r="H820" i="5"/>
  <c r="J820" i="5"/>
  <c r="R812" i="5"/>
  <c r="F812" i="5"/>
  <c r="G812" i="5"/>
  <c r="J804" i="5"/>
  <c r="F804" i="5"/>
  <c r="I804" i="5"/>
  <c r="E804" i="5"/>
  <c r="X804" i="5" s="1"/>
  <c r="H804" i="5"/>
  <c r="J796" i="5"/>
  <c r="I796" i="5"/>
  <c r="G788" i="5"/>
  <c r="I788" i="5"/>
  <c r="H788" i="5"/>
  <c r="E780" i="5"/>
  <c r="X780" i="5" s="1"/>
  <c r="J780" i="5"/>
  <c r="I780" i="5"/>
  <c r="G780" i="5"/>
  <c r="H772" i="5"/>
  <c r="G772" i="5"/>
  <c r="J772" i="5"/>
  <c r="F772" i="5"/>
  <c r="I772" i="5"/>
  <c r="R772" i="5"/>
  <c r="E768" i="5"/>
  <c r="X768" i="5" s="1"/>
  <c r="G768" i="5"/>
  <c r="H768" i="5"/>
  <c r="F768" i="5"/>
  <c r="R768" i="5"/>
  <c r="J760" i="5"/>
  <c r="E760" i="5"/>
  <c r="X760" i="5" s="1"/>
  <c r="F760" i="5"/>
  <c r="R760" i="5"/>
  <c r="R752" i="5"/>
  <c r="J752" i="5"/>
  <c r="E752" i="5"/>
  <c r="X752" i="5" s="1"/>
  <c r="I752" i="5"/>
  <c r="R744" i="5"/>
  <c r="G744" i="5"/>
  <c r="J744" i="5"/>
  <c r="E736" i="5"/>
  <c r="X736" i="5" s="1"/>
  <c r="J736" i="5"/>
  <c r="F736" i="5"/>
  <c r="R736" i="5"/>
  <c r="G736" i="5"/>
  <c r="I736" i="5"/>
  <c r="E728" i="5"/>
  <c r="X728" i="5" s="1"/>
  <c r="F728" i="5"/>
  <c r="R720" i="5"/>
  <c r="H720" i="5"/>
  <c r="I720" i="5"/>
  <c r="J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F640" i="5"/>
  <c r="I640" i="5"/>
  <c r="E640" i="5"/>
  <c r="X640" i="5" s="1"/>
  <c r="G632" i="5"/>
  <c r="F632" i="5"/>
  <c r="E632" i="5"/>
  <c r="X632" i="5" s="1"/>
  <c r="R632" i="5"/>
  <c r="J632" i="5"/>
  <c r="I632" i="5"/>
  <c r="F624" i="5"/>
  <c r="J624" i="5"/>
  <c r="I624" i="5"/>
  <c r="G624" i="5"/>
  <c r="F616" i="5"/>
  <c r="H616" i="5"/>
  <c r="J616" i="5"/>
  <c r="I608" i="5"/>
  <c r="J608" i="5"/>
  <c r="H608" i="5"/>
  <c r="F608" i="5"/>
  <c r="G608" i="5"/>
  <c r="F600" i="5"/>
  <c r="I600" i="5"/>
  <c r="J600" i="5"/>
  <c r="E600" i="5"/>
  <c r="X600" i="5" s="1"/>
  <c r="E592" i="5"/>
  <c r="X592" i="5" s="1"/>
  <c r="G592" i="5"/>
  <c r="I592" i="5"/>
  <c r="J592" i="5"/>
  <c r="G584" i="5"/>
  <c r="E584" i="5"/>
  <c r="X584" i="5" s="1"/>
  <c r="F584" i="5"/>
  <c r="H584" i="5"/>
  <c r="J584" i="5"/>
  <c r="I576" i="5"/>
  <c r="H576" i="5"/>
  <c r="F576" i="5"/>
  <c r="E576" i="5"/>
  <c r="X576" i="5" s="1"/>
  <c r="R576" i="5"/>
  <c r="H568" i="5"/>
  <c r="R568" i="5"/>
  <c r="F568" i="5"/>
  <c r="I568" i="5"/>
  <c r="E568" i="5"/>
  <c r="X568" i="5" s="1"/>
  <c r="G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H429" i="5"/>
  <c r="J429" i="5"/>
  <c r="I417" i="5"/>
  <c r="F417" i="5"/>
  <c r="E417" i="5"/>
  <c r="X417" i="5" s="1"/>
  <c r="H47" i="5"/>
  <c r="E507" i="5"/>
  <c r="X507" i="5" s="1"/>
  <c r="G533" i="5"/>
  <c r="J261" i="5"/>
  <c r="I505" i="5"/>
  <c r="E229" i="5"/>
  <c r="X229" i="5" s="1"/>
  <c r="R349" i="5"/>
  <c r="F381" i="5"/>
  <c r="E555" i="5"/>
  <c r="X555" i="5" s="1"/>
  <c r="J523" i="5"/>
  <c r="R557" i="5"/>
  <c r="I497" i="5"/>
  <c r="I427" i="5"/>
  <c r="G221" i="5"/>
  <c r="E481" i="5"/>
  <c r="X481" i="5" s="1"/>
  <c r="R457" i="5"/>
  <c r="R293" i="5"/>
  <c r="E157" i="5"/>
  <c r="X157" i="5" s="1"/>
  <c r="J23" i="5"/>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E449" i="5"/>
  <c r="X449" i="5" s="1"/>
  <c r="E425" i="5"/>
  <c r="X425" i="5" s="1"/>
  <c r="F63" i="5"/>
  <c r="H509" i="5"/>
  <c r="R213" i="5"/>
  <c r="F457" i="5"/>
  <c r="H437" i="5"/>
  <c r="I221" i="5"/>
  <c r="R181" i="5"/>
  <c r="G523" i="5"/>
  <c r="F197" i="5"/>
  <c r="E39" i="5"/>
  <c r="X39" i="5" s="1"/>
  <c r="R71" i="5"/>
  <c r="R101" i="5"/>
  <c r="H125" i="5"/>
  <c r="J133" i="5"/>
  <c r="I189" i="5"/>
  <c r="J189" i="5"/>
  <c r="R253" i="5"/>
  <c r="I285" i="5"/>
  <c r="I341" i="5"/>
  <c r="J365" i="5"/>
  <c r="H373" i="5"/>
  <c r="I429" i="5"/>
  <c r="R443" i="5"/>
  <c r="I459" i="5"/>
  <c r="R461" i="5"/>
  <c r="I475" i="5"/>
  <c r="F505" i="5"/>
  <c r="G539" i="5"/>
  <c r="E1956" i="5"/>
  <c r="X1956" i="5" s="1"/>
  <c r="I1956" i="5"/>
  <c r="E1052" i="5"/>
  <c r="X1052" i="5" s="1"/>
  <c r="I1556" i="5"/>
  <c r="E1564" i="5"/>
  <c r="X1564" i="5" s="1"/>
  <c r="E1684" i="5"/>
  <c r="X1684" i="5" s="1"/>
  <c r="E1796" i="5"/>
  <c r="X1796" i="5" s="1"/>
  <c r="J1900" i="5"/>
  <c r="R1916" i="5"/>
  <c r="R1956" i="5"/>
  <c r="F1444" i="5"/>
  <c r="F1532" i="5"/>
  <c r="F1692" i="5"/>
  <c r="H1796" i="5"/>
  <c r="E505" i="5"/>
  <c r="X505" i="5" s="1"/>
  <c r="J285" i="5"/>
  <c r="R437" i="5"/>
  <c r="J457" i="5"/>
  <c r="G509" i="5"/>
  <c r="E1308" i="5"/>
  <c r="X1308" i="5" s="1"/>
  <c r="H325" i="5"/>
  <c r="G1248" i="5"/>
  <c r="H181" i="5"/>
  <c r="G213" i="5"/>
  <c r="I245" i="5"/>
  <c r="I441" i="5"/>
  <c r="H457" i="5"/>
  <c r="G481" i="5"/>
  <c r="R553" i="5"/>
  <c r="R1064" i="5"/>
  <c r="R1180" i="5"/>
  <c r="G1336" i="5"/>
  <c r="E692" i="5"/>
  <c r="X692" i="5" s="1"/>
  <c r="F960" i="5"/>
  <c r="G660" i="5"/>
  <c r="G820" i="5"/>
  <c r="E920" i="5"/>
  <c r="X920" i="5" s="1"/>
  <c r="R616" i="5"/>
  <c r="F776" i="5"/>
  <c r="R656" i="5"/>
  <c r="R800" i="5"/>
  <c r="I664" i="5"/>
  <c r="I684" i="5"/>
  <c r="J768" i="5"/>
  <c r="E836" i="5"/>
  <c r="X836" i="5" s="1"/>
  <c r="H632" i="5"/>
  <c r="H848" i="5"/>
  <c r="I732" i="5"/>
  <c r="J672" i="5"/>
  <c r="J1000" i="5"/>
  <c r="F1004" i="5"/>
  <c r="H752" i="5"/>
  <c r="H708" i="5"/>
  <c r="G912" i="5"/>
  <c r="I860" i="5"/>
  <c r="I523" i="5"/>
  <c r="E616" i="5"/>
  <c r="X616" i="5" s="1"/>
  <c r="R964" i="5"/>
  <c r="I1016" i="5"/>
  <c r="R804" i="5"/>
  <c r="H664" i="5"/>
  <c r="H94" i="5"/>
  <c r="G564" i="5"/>
  <c r="E572" i="5"/>
  <c r="X572" i="5" s="1"/>
  <c r="J580" i="5"/>
  <c r="H592" i="5"/>
  <c r="H600" i="5"/>
  <c r="G612" i="5"/>
  <c r="F628" i="5"/>
  <c r="J640" i="5"/>
  <c r="F648" i="5"/>
  <c r="E660" i="5"/>
  <c r="X660" i="5" s="1"/>
  <c r="E672" i="5"/>
  <c r="X672" i="5" s="1"/>
  <c r="F688" i="5"/>
  <c r="H700" i="5"/>
  <c r="G720" i="5"/>
  <c r="G732" i="5"/>
  <c r="E748" i="5"/>
  <c r="X748" i="5" s="1"/>
  <c r="I756" i="5"/>
  <c r="E772" i="5"/>
  <c r="X772" i="5" s="1"/>
  <c r="H784" i="5"/>
  <c r="I792" i="5"/>
  <c r="I808" i="5"/>
  <c r="E820" i="5"/>
  <c r="X820" i="5" s="1"/>
  <c r="G836" i="5"/>
  <c r="E868" i="5"/>
  <c r="X868" i="5" s="1"/>
  <c r="R880" i="5"/>
  <c r="F912" i="5"/>
  <c r="F928" i="5"/>
  <c r="R944" i="5"/>
  <c r="I956" i="5"/>
  <c r="H988" i="5"/>
  <c r="G1004" i="5"/>
  <c r="G620" i="5"/>
  <c r="G1352" i="5"/>
  <c r="G804" i="5"/>
  <c r="E1800" i="5"/>
  <c r="X1800" i="5" s="1"/>
  <c r="H1888" i="5"/>
  <c r="E1504" i="5"/>
  <c r="X1504" i="5" s="1"/>
  <c r="I1304" i="5"/>
  <c r="J1280" i="5"/>
  <c r="F1996" i="5"/>
  <c r="F1668"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E2452" i="5"/>
  <c r="X2452" i="5" s="1"/>
  <c r="J1356" i="5"/>
  <c r="R1091" i="5"/>
  <c r="E1179" i="5"/>
  <c r="X1179" i="5" s="1"/>
  <c r="H1179" i="5"/>
  <c r="J1851" i="5"/>
  <c r="J1995" i="5"/>
  <c r="I2199" i="5"/>
  <c r="H1654" i="5"/>
  <c r="R2151" i="5"/>
  <c r="G2328" i="5"/>
  <c r="H2328" i="5"/>
  <c r="R2328" i="5"/>
  <c r="G2180"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G1696" i="5"/>
  <c r="I1336" i="5"/>
  <c r="G1168" i="5"/>
  <c r="G1180" i="5"/>
  <c r="G1496" i="5"/>
  <c r="G1492" i="5"/>
  <c r="G1084" i="5"/>
  <c r="J1532" i="5"/>
  <c r="H1492" i="5"/>
  <c r="G1564" i="5"/>
  <c r="J1684" i="5"/>
  <c r="J1564" i="5"/>
  <c r="G1556" i="5"/>
  <c r="H1536" i="5"/>
  <c r="J1552" i="5"/>
  <c r="E1552" i="5"/>
  <c r="X1552" i="5" s="1"/>
  <c r="F1576" i="5"/>
  <c r="F1496" i="5"/>
  <c r="F1608" i="5"/>
  <c r="H1664" i="5"/>
  <c r="I1616" i="5"/>
  <c r="G1648" i="5"/>
  <c r="E1528" i="5"/>
  <c r="X1528" i="5" s="1"/>
  <c r="I1652" i="5"/>
  <c r="F1652" i="5"/>
  <c r="R1660" i="5"/>
  <c r="E1660" i="5"/>
  <c r="X1660" i="5" s="1"/>
  <c r="F1308" i="5"/>
  <c r="G1308" i="5"/>
  <c r="J1660" i="5"/>
  <c r="H1660" i="5"/>
  <c r="G1652" i="5"/>
  <c r="R1600" i="5"/>
  <c r="R1532" i="5"/>
  <c r="I1604" i="5"/>
  <c r="F1604" i="5"/>
  <c r="F1168" i="5"/>
  <c r="H1496" i="5"/>
  <c r="E1624" i="5"/>
  <c r="X1624" i="5" s="1"/>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I12"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F24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H1605"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E17" i="5"/>
  <c r="X17" i="5" s="1"/>
  <c r="G17" i="5"/>
  <c r="F1565" i="5"/>
  <c r="G1825" i="5"/>
  <c r="H1825" i="5"/>
  <c r="I1853"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G2033"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X9" i="5"/>
  <c r="R9" i="5"/>
  <c r="G1473" i="5"/>
  <c r="F1105" i="5"/>
  <c r="H2433" i="5"/>
  <c r="I1637" i="5"/>
  <c r="I127" i="5"/>
  <c r="H1173" i="5"/>
  <c r="E1377" i="5"/>
  <c r="X1377" i="5" s="1"/>
  <c r="E183" i="5"/>
  <c r="X183" i="5" s="1"/>
  <c r="F657" i="5"/>
  <c r="F793" i="5"/>
  <c r="F399" i="5"/>
  <c r="H1573" i="5"/>
  <c r="R2257" i="5"/>
  <c r="J937" i="5"/>
  <c r="G1445" i="5"/>
  <c r="J17"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I172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E869" i="5"/>
  <c r="X869" i="5" s="1"/>
  <c r="J2185" i="5"/>
  <c r="I901" i="5"/>
  <c r="H1375" i="5"/>
  <c r="R657" i="5"/>
  <c r="I495" i="5"/>
  <c r="F593" i="5"/>
  <c r="I1089" i="5"/>
  <c r="J1449" i="5"/>
  <c r="E1553" i="5"/>
  <c r="X1553" i="5" s="1"/>
  <c r="R2005" i="5"/>
  <c r="I1705" i="5"/>
  <c r="I1841" i="5"/>
  <c r="J1669" i="5"/>
  <c r="H1981" i="5"/>
  <c r="R33" i="5"/>
  <c r="G73" i="5"/>
  <c r="F81" i="5"/>
  <c r="H135" i="5"/>
  <c r="G143" i="5"/>
  <c r="I263"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G19" i="5"/>
  <c r="H19" i="5"/>
  <c r="R19" i="5"/>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X11"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F158" i="5"/>
  <c r="R158" i="5"/>
  <c r="E158" i="5"/>
  <c r="X158" i="5" s="1"/>
  <c r="G158" i="5"/>
  <c r="H158" i="5"/>
  <c r="I158" i="5"/>
  <c r="E150" i="5"/>
  <c r="X150" i="5" s="1"/>
  <c r="J150" i="5"/>
  <c r="G150" i="5"/>
  <c r="I150" i="5"/>
  <c r="H150" i="5"/>
  <c r="R150" i="5"/>
  <c r="H144" i="5"/>
  <c r="I144" i="5"/>
  <c r="I134" i="5"/>
  <c r="J134" i="5"/>
  <c r="H134" i="5"/>
  <c r="F134" i="5"/>
  <c r="R134" i="5"/>
  <c r="I58" i="5"/>
  <c r="H58" i="5"/>
  <c r="E58" i="5"/>
  <c r="X58" i="5" s="1"/>
  <c r="G58" i="5"/>
  <c r="R2354" i="5"/>
  <c r="R2466" i="5"/>
  <c r="H2274" i="5"/>
  <c r="J2446" i="5"/>
  <c r="F1239" i="5"/>
  <c r="E75" i="5"/>
  <c r="X75" i="5" s="1"/>
  <c r="G547" i="5"/>
  <c r="R499" i="5"/>
  <c r="R531" i="5"/>
  <c r="F83" i="5"/>
  <c r="J531" i="5"/>
  <c r="E19" i="5"/>
  <c r="X19" i="5" s="1"/>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R1402" i="5"/>
  <c r="I1402" i="5"/>
  <c r="H1402"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I19" i="5"/>
  <c r="J547" i="5"/>
  <c r="E35" i="5"/>
  <c r="X35" i="5" s="1"/>
  <c r="J91" i="5"/>
  <c r="H467" i="5"/>
  <c r="G385" i="5"/>
  <c r="R27" i="5"/>
  <c r="J19"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H18"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402" i="5"/>
  <c r="X1402" i="5" s="1"/>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G24" i="5"/>
  <c r="J24" i="5"/>
  <c r="H24" i="5"/>
  <c r="R24" i="5"/>
  <c r="F24" i="5"/>
  <c r="I24" i="5"/>
  <c r="R22" i="5"/>
  <c r="I22" i="5"/>
  <c r="F22" i="5"/>
  <c r="J22" i="5"/>
  <c r="H22" i="5"/>
  <c r="E22" i="5"/>
  <c r="X22" i="5" s="1"/>
  <c r="G22" i="5"/>
  <c r="J18" i="5"/>
  <c r="E16" i="5"/>
  <c r="X16" i="5" s="1"/>
  <c r="I16" i="5"/>
  <c r="G16" i="5"/>
  <c r="F16" i="5"/>
  <c r="R16" i="5"/>
  <c r="H16" i="5"/>
  <c r="G14" i="5"/>
  <c r="F14" i="5"/>
  <c r="H14" i="5"/>
  <c r="I14" i="5"/>
  <c r="R14" i="5"/>
  <c r="E14" i="5"/>
  <c r="X14" i="5" s="1"/>
  <c r="R10"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F19"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J152" i="5"/>
  <c r="R290" i="5"/>
  <c r="J54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J16"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F17" i="5"/>
  <c r="H17" i="5"/>
  <c r="I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E15" i="5"/>
  <c r="X15" i="5" s="1"/>
  <c r="G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S10" i="5"/>
  <c r="T10" i="5"/>
  <c r="T9" i="5"/>
  <c r="S9" i="5"/>
  <c r="X10" i="5" l="1"/>
  <c r="C11" i="6"/>
  <c r="C9" i="6"/>
  <c r="C12" i="6"/>
  <c r="B38" i="6"/>
  <c r="B48" i="6"/>
  <c r="G48" i="6" s="1"/>
  <c r="C13" i="6"/>
  <c r="C10" i="6"/>
  <c r="C8" i="6"/>
  <c r="C7" i="6"/>
  <c r="C5" i="6"/>
  <c r="G23" i="6"/>
  <c r="H23" i="6" s="1"/>
  <c r="D23" i="6" s="1"/>
  <c r="B43" i="6"/>
  <c r="B28" i="6"/>
  <c r="G28" i="6" s="1"/>
  <c r="B45" i="6"/>
  <c r="G20" i="6"/>
  <c r="H20" i="6" s="1"/>
  <c r="B25" i="6"/>
  <c r="G25" i="6" s="1"/>
  <c r="F25" i="6"/>
  <c r="F50" i="6" s="1"/>
  <c r="B40" i="6"/>
  <c r="F26" i="6"/>
  <c r="F36" i="6" s="1"/>
  <c r="B30" i="6"/>
  <c r="F41" i="6"/>
  <c r="B41" i="6"/>
  <c r="F63" i="6"/>
  <c r="G21" i="6"/>
  <c r="H21" i="6" s="1"/>
  <c r="B26" i="6"/>
  <c r="B36" i="6"/>
  <c r="B46" i="6"/>
  <c r="G46" i="6" s="1"/>
  <c r="G31" i="6"/>
  <c r="H22" i="6"/>
  <c r="D22" i="6" s="1"/>
  <c r="G47" i="6"/>
  <c r="G42" i="6"/>
  <c r="G40" i="6"/>
  <c r="G26" i="6"/>
  <c r="K65" i="6"/>
  <c r="C65" i="6" s="1"/>
  <c r="G27" i="6"/>
  <c r="G32" i="6"/>
  <c r="G45" i="6"/>
  <c r="G43" i="6"/>
  <c r="G38" i="6"/>
  <c r="G35" i="6"/>
  <c r="G33" i="6"/>
  <c r="G41" i="6"/>
  <c r="G37" i="6"/>
  <c r="G30"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H36" i="6" l="1"/>
  <c r="C36" i="6" s="1"/>
  <c r="H25" i="6"/>
  <c r="C25" i="6" s="1"/>
  <c r="D25" i="6"/>
  <c r="H26" i="6"/>
  <c r="C26" i="6" s="1"/>
  <c r="H41" i="6"/>
  <c r="C41" i="6" s="1"/>
  <c r="H37" i="6"/>
  <c r="D37" i="6" s="1"/>
  <c r="D20" i="6"/>
  <c r="K62" i="6"/>
  <c r="C62" i="6" s="1"/>
  <c r="F45" i="6"/>
  <c r="H45" i="6" s="1"/>
  <c r="F62" i="6"/>
  <c r="B2" i="6" s="1"/>
  <c r="F40" i="6"/>
  <c r="H40" i="6" s="1"/>
  <c r="D40" i="6" s="1"/>
  <c r="F35" i="6"/>
  <c r="H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F66" i="6"/>
  <c r="C66" i="6" s="1"/>
  <c r="C42" i="6"/>
  <c r="D42" i="6"/>
  <c r="X621" i="5"/>
  <c r="C27" i="6"/>
  <c r="D27" i="6"/>
  <c r="F56" i="6"/>
  <c r="H56" i="6" s="1"/>
  <c r="F59" i="6"/>
  <c r="H59" i="6" s="1"/>
  <c r="F54" i="6"/>
  <c r="H54" i="6" s="1"/>
  <c r="C54" i="6" s="1"/>
  <c r="F51" i="6"/>
  <c r="F55" i="6"/>
  <c r="H55" i="6" s="1"/>
  <c r="F60" i="6"/>
  <c r="H60" i="6" s="1"/>
  <c r="F58" i="6"/>
  <c r="H58" i="6" s="1"/>
  <c r="F53" i="6"/>
  <c r="H53" i="6" s="1"/>
  <c r="H50" i="6"/>
  <c r="C61" i="6"/>
  <c r="D61" i="6"/>
  <c r="C37" i="6"/>
  <c r="D47" i="6"/>
  <c r="C47" i="6"/>
  <c r="D32" i="6" l="1"/>
  <c r="D36" i="6"/>
  <c r="D35" i="6"/>
  <c r="C35" i="6"/>
  <c r="D41" i="6"/>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H64" i="6" l="1"/>
  <c r="D64" i="6" s="1"/>
  <c r="C64" i="6"/>
  <c r="C63" i="6"/>
  <c r="G66" i="6"/>
  <c r="H66" i="6" s="1"/>
  <c r="H67" i="6" s="1"/>
  <c r="D2" i="6" s="1"/>
  <c r="D52" i="6"/>
  <c r="C52" i="6"/>
  <c r="D51" i="6"/>
  <c r="C51" i="6"/>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<sst xmlns="http://schemas.openxmlformats.org/spreadsheetml/2006/main" count="21688" uniqueCount="15447">
  <si>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</si>
  <si>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</si>
  <si>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</si>
  <si>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</si>
  <si>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</si>
  <si>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</si>
  <si>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</si>
  <si>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</si>
  <si>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</si>
  <si>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</si>
  <si>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</si>
  <si>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</si>
  <si>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</si>
  <si>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</si>
  <si>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</si>
  <si>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</si>
  <si>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</si>
  <si>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</si>
  <si>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</si>
  <si>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</si>
  <si>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</si>
  <si>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</si>
  <si>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</si>
  <si>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</si>
  <si>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</si>
  <si>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</si>
  <si>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</si>
  <si>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</si>
  <si>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</si>
  <si>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</si>
  <si>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</si>
  <si>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</si>
  <si>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</si>
  <si>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</si>
  <si>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</si>
  <si>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</si>
  <si>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</si>
  <si>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</si>
  <si>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</si>
  <si>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</si>
  <si>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</si>
  <si>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</si>
  <si>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</si>
  <si>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</si>
  <si>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</si>
  <si>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</si>
  <si>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</si>
  <si>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</si>
  <si>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</si>
  <si>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</si>
  <si>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</si>
  <si>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</si>
  <si>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</si>
  <si>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</si>
  <si>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</si>
  <si>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</si>
  <si>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</si>
  <si>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</si>
  <si>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</si>
  <si>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</si>
  <si>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</si>
  <si>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</si>
  <si>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</si>
  <si>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</si>
  <si>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</si>
  <si>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</si>
  <si>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</si>
  <si>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</si>
  <si>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</si>
  <si>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</si>
  <si>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</si>
  <si>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</si>
  <si>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</si>
  <si>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</si>
  <si>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</si>
  <si>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</si>
  <si>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</si>
  <si>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</si>
  <si>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</si>
  <si>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</si>
  <si>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</si>
  <si>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</si>
  <si>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</si>
  <si>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</si>
  <si>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</si>
  <si>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</si>
  <si>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</si>
  <si>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</si>
  <si>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</si>
  <si>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</si>
  <si>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</si>
  <si>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</si>
  <si>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</si>
  <si>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</si>
  <si>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</si>
  <si>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</si>
  <si>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</si>
  <si>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</si>
  <si>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</si>
  <si>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</si>
  <si>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</si>
  <si>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</si>
  <si>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</si>
  <si>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</si>
  <si>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</si>
  <si>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</si>
  <si>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</si>
  <si>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</si>
  <si>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</si>
  <si>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</si>
  <si>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</si>
  <si>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</si>
  <si>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</si>
  <si>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</si>
  <si>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</si>
  <si>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</si>
  <si>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</si>
  <si>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</si>
  <si>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</si>
  <si>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</si>
  <si>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</si>
  <si>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</si>
  <si>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</si>
  <si>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</si>
  <si>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</si>
  <si>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</si>
  <si>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</si>
  <si>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</si>
  <si>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</si>
  <si>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</si>
  <si>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</si>
  <si>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</si>
  <si>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</si>
  <si>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</si>
  <si>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</si>
  <si>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</si>
  <si>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</si>
  <si>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</si>
  <si>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</si>
  <si>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</si>
  <si>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</si>
  <si>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</si>
  <si>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</si>
  <si>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</si>
  <si>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</si>
  <si>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</si>
  <si>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</si>
  <si>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</si>
  <si>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</si>
  <si>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</si>
  <si>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</si>
  <si>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</si>
  <si>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</si>
  <si>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</si>
  <si>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</si>
  <si>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</si>
  <si>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</si>
  <si>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</si>
  <si>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</si>
  <si>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</si>
  <si>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</si>
  <si>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</si>
  <si>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</si>
  <si>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</si>
  <si>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</si>
  <si>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</si>
  <si>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</si>
  <si>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</si>
  <si>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</si>
  <si>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</si>
  <si>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</si>
  <si>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</si>
  <si>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</si>
  <si>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</si>
  <si>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</si>
  <si>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</si>
  <si>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</si>
  <si>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</si>
  <si>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</si>
  <si>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</si>
  <si>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</si>
  <si>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</si>
  <si>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</si>
  <si>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</si>
  <si>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</si>
  <si>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</si>
  <si>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</si>
  <si>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</si>
  <si>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</si>
  <si>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</si>
  <si>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</si>
  <si>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</si>
  <si>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</si>
  <si>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</si>
  <si>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</si>
  <si>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</si>
  <si>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</si>
  <si>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</si>
  <si>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</si>
  <si>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</si>
  <si>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</si>
  <si>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</si>
  <si>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</si>
  <si>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</si>
  <si>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</si>
  <si>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</si>
  <si>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</si>
  <si>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</si>
  <si>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</si>
  <si>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</si>
  <si>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</si>
  <si>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</si>
  <si>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</si>
  <si>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</si>
  <si>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</si>
  <si>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</si>
  <si>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</si>
  <si>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</si>
  <si>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</si>
  <si>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</si>
  <si>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</si>
  <si>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</si>
  <si>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</si>
  <si>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</si>
  <si>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</si>
  <si>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</si>
  <si>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</si>
  <si>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</si>
  <si>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</si>
  <si>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</si>
  <si>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</si>
  <si>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</si>
  <si>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</si>
  <si>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</si>
  <si>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</si>
  <si>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</si>
  <si>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</si>
  <si>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</si>
  <si>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</si>
  <si>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</si>
  <si>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</si>
  <si>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</si>
  <si>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</si>
  <si>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</si>
  <si>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</si>
  <si>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</si>
  <si>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</si>
  <si>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</si>
  <si>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</si>
  <si>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</si>
  <si>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</si>
  <si>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</si>
  <si>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</si>
  <si>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</si>
  <si>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</si>
  <si>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</si>
  <si>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</si>
  <si>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</si>
  <si>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</si>
  <si>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</si>
  <si>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</si>
  <si>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</si>
  <si>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</si>
  <si>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</si>
  <si>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</si>
  <si>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</si>
  <si>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</si>
  <si>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</si>
  <si>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</si>
  <si>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</si>
  <si>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</si>
  <si>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</si>
  <si>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</si>
  <si>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</si>
  <si>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</si>
  <si>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</si>
  <si>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</si>
  <si>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</si>
  <si>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</si>
  <si>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</si>
  <si>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</si>
  <si>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</si>
  <si>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</si>
  <si>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</si>
  <si>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</si>
  <si>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</si>
  <si>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</si>
  <si>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</si>
  <si>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</si>
  <si>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</si>
  <si>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</si>
  <si>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</si>
  <si>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</si>
  <si>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</si>
  <si>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</si>
  <si>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</si>
  <si>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</si>
  <si>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</si>
  <si>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</si>
  <si>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</si>
  <si>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</si>
  <si>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</si>
  <si>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</si>
  <si>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</si>
  <si>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</si>
  <si>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</si>
  <si>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</si>
  <si>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</si>
  <si>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</si>
  <si>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</si>
  <si>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</si>
  <si>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</si>
  <si>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</si>
  <si>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</si>
  <si>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</si>
  <si>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</si>
  <si>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</si>
  <si>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</si>
  <si>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</si>
  <si>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</si>
  <si>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</si>
  <si>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</si>
  <si>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</si>
  <si>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</si>
  <si>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</si>
  <si>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</si>
  <si>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</si>
  <si>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</si>
  <si>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</si>
  <si>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</si>
  <si>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</si>
  <si>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</si>
  <si>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</si>
  <si>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</si>
  <si>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</si>
  <si>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</si>
  <si>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</si>
  <si>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</si>
  <si>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</si>
  <si>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</si>
  <si>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</si>
  <si>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</si>
  <si>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</si>
  <si>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</si>
  <si>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</si>
  <si>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</si>
  <si>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</si>
  <si>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</si>
  <si>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</si>
  <si>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</si>
  <si>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</si>
  <si>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</si>
  <si>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</si>
  <si>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</si>
  <si>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</si>
  <si>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</si>
  <si>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</si>
  <si>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</si>
  <si>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</si>
  <si>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</si>
  <si>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</si>
  <si>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</si>
  <si>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</si>
  <si>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</si>
  <si>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</si>
  <si>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</si>
  <si>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</si>
  <si>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</si>
  <si>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</si>
  <si>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</si>
  <si>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</si>
  <si>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</si>
  <si>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</si>
  <si>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</si>
  <si>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</si>
  <si>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</si>
  <si>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</si>
  <si>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</si>
  <si>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</si>
  <si>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</si>
  <si>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</si>
  <si>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</si>
  <si>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</si>
  <si>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</si>
  <si>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</si>
  <si>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</si>
  <si>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</si>
  <si>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</si>
  <si>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</si>
  <si>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</si>
  <si>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</si>
  <si>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</si>
  <si>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</si>
  <si>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</si>
  <si>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</si>
  <si>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</si>
  <si>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</si>
  <si>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</si>
  <si>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</si>
  <si>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</si>
  <si>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</si>
  <si>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</si>
  <si>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</si>
  <si>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</si>
  <si>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</si>
  <si>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</si>
  <si>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</si>
  <si>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</si>
  <si>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</si>
  <si>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</si>
  <si>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</si>
  <si>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</si>
  <si>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</si>
  <si>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</si>
  <si>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</si>
  <si>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</si>
  <si>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</si>
  <si>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</si>
  <si>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</si>
  <si>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</si>
  <si>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</si>
  <si>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</si>
  <si>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</si>
  <si>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</si>
  <si>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</si>
  <si>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</si>
  <si>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</si>
  <si>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</si>
  <si>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</si>
  <si>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</si>
  <si>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</si>
  <si>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</si>
  <si>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</si>
  <si>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</si>
  <si>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</si>
  <si>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</si>
  <si>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</si>
  <si>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</si>
  <si>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</si>
  <si>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</si>
  <si>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</si>
  <si>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</si>
  <si>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</si>
  <si>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</si>
  <si>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</si>
  <si>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</si>
  <si>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</si>
  <si>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</si>
  <si>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</si>
  <si>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</si>
  <si>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</si>
  <si>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</si>
  <si>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</si>
  <si>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</si>
  <si>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</si>
  <si>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</si>
  <si>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</si>
  <si>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</si>
  <si>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</si>
  <si>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</si>
  <si>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</si>
  <si>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</si>
  <si>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</si>
  <si>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</si>
  <si>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</si>
  <si>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</si>
  <si>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</si>
  <si>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</si>
  <si>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</si>
  <si>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</si>
  <si>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</si>
  <si>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</si>
  <si>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</si>
  <si>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</si>
  <si>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</si>
  <si>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</si>
  <si>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</si>
  <si>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</si>
  <si>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</si>
  <si>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</si>
  <si>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</si>
  <si>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</si>
  <si>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</si>
  <si>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</si>
  <si>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</si>
  <si>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</si>
  <si>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</si>
  <si>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</si>
  <si>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</si>
  <si>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</si>
  <si>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</si>
  <si>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</si>
  <si>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</si>
  <si>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</si>
  <si>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</si>
  <si>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</si>
  <si>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</si>
  <si>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</si>
  <si>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</si>
  <si>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</si>
  <si>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</si>
  <si>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</si>
  <si>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</si>
  <si>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</si>
  <si>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</si>
  <si>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</si>
  <si>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</si>
  <si>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</si>
  <si>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</si>
  <si>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</si>
  <si>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</si>
  <si>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</si>
  <si>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</si>
  <si>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</si>
  <si>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</si>
  <si>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</si>
  <si>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</si>
  <si>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</si>
  <si>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</si>
  <si>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</si>
  <si>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</si>
  <si>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</si>
  <si>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</si>
  <si>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</si>
  <si>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</si>
  <si>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</si>
  <si>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</si>
  <si>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</si>
  <si>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</si>
  <si>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</si>
  <si>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</si>
  <si>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</si>
  <si>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</si>
  <si>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</si>
  <si>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</si>
  <si>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</si>
  <si>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</si>
  <si>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</si>
  <si>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</si>
  <si>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</si>
  <si>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</si>
  <si>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</si>
  <si>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</si>
  <si>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</si>
  <si>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</si>
  <si>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</si>
  <si>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</si>
  <si>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</si>
  <si>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</si>
  <si>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</si>
  <si>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</si>
  <si>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</si>
  <si>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</si>
  <si>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</si>
  <si>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</si>
  <si>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</si>
  <si>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</si>
  <si>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</si>
  <si>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</si>
  <si>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</si>
  <si>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</si>
  <si>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</si>
  <si>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</si>
  <si>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</si>
  <si>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</si>
  <si>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</si>
  <si>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</si>
  <si>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</si>
  <si>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</si>
  <si>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</si>
  <si>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</si>
  <si>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</si>
  <si>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</si>
  <si>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</si>
  <si>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</si>
  <si>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</si>
  <si>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</si>
  <si>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</si>
  <si>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</si>
  <si>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</si>
  <si>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</si>
  <si>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</si>
  <si>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</si>
  <si>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</si>
  <si>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</si>
  <si>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</si>
  <si>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</si>
  <si>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</si>
  <si>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</si>
  <si>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</si>
  <si>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</si>
  <si>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</si>
  <si>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</si>
  <si>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</si>
  <si>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</si>
  <si>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</si>
  <si>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</si>
  <si>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</si>
  <si>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</si>
  <si>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</si>
  <si>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</si>
  <si>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</si>
  <si>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</si>
  <si>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</si>
  <si>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</si>
  <si>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</si>
  <si>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</si>
  <si>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</si>
  <si>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</si>
  <si>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</si>
  <si>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</si>
  <si>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</si>
  <si>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</si>
  <si>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</si>
  <si>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</si>
  <si>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</si>
  <si>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</si>
  <si>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</si>
  <si>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</si>
  <si>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</si>
  <si>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</si>
  <si>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</si>
  <si>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</si>
  <si>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</si>
  <si>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</si>
  <si>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</si>
  <si>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</si>
  <si>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</si>
  <si>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</si>
  <si>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</si>
  <si>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</si>
  <si>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</si>
  <si>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</si>
  <si>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</si>
  <si>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</si>
  <si>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</si>
  <si>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</si>
  <si>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</si>
  <si>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</si>
  <si>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</si>
  <si>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</si>
  <si>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</si>
  <si>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</si>
  <si>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</si>
  <si>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</si>
  <si>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</si>
  <si>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</si>
  <si>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</si>
  <si>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</si>
  <si>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</si>
  <si>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</si>
  <si>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</si>
  <si>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</si>
  <si>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</si>
  <si>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</si>
  <si>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</si>
  <si>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</si>
  <si>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</si>
  <si>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</si>
  <si>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</si>
  <si>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</si>
  <si>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</si>
  <si>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</si>
  <si>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</si>
  <si>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</si>
  <si>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</si>
  <si>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</si>
  <si>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</si>
  <si>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</si>
  <si>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</si>
  <si>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</si>
  <si>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</si>
  <si>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</si>
  <si>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</si>
  <si>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</si>
  <si>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</si>
  <si>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</si>
  <si>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</si>
  <si>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</si>
  <si>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</si>
  <si>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</si>
  <si>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</si>
  <si>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</si>
  <si>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</si>
  <si>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</si>
  <si>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</si>
  <si>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</si>
  <si>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</si>
  <si>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</si>
  <si>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</si>
  <si>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</si>
  <si>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</si>
  <si>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</si>
  <si>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</si>
  <si>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</si>
  <si>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</si>
  <si>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</si>
  <si>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</si>
  <si>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</si>
  <si>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</si>
  <si>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</si>
  <si>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</si>
  <si>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</si>
  <si>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</si>
  <si>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</si>
  <si>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</si>
  <si>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</si>
  <si>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</si>
  <si>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</si>
  <si>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</si>
  <si>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</si>
  <si>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</si>
  <si>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</si>
  <si>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</si>
  <si>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</si>
  <si>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</si>
  <si>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</si>
  <si>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</si>
  <si>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</si>
  <si>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</si>
  <si>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</si>
  <si>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</si>
  <si>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</si>
  <si>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</si>
  <si>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</si>
  <si>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</si>
  <si>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</si>
  <si>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</si>
  <si>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</si>
  <si>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</si>
  <si>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</si>
  <si>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</si>
  <si>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</si>
  <si>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</si>
  <si>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</si>
  <si>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</si>
  <si>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</si>
  <si>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</si>
  <si>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</si>
  <si>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</si>
  <si>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</si>
  <si>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</si>
  <si>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</si>
  <si>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</si>
  <si>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</si>
  <si>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</si>
  <si>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</si>
  <si>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</si>
  <si>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</si>
  <si>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</si>
  <si>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</si>
  <si>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</si>
  <si>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</si>
  <si>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</si>
  <si>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</si>
  <si>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</si>
  <si>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</si>
  <si>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</si>
  <si>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</si>
  <si>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</si>
  <si>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</si>
  <si>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</si>
  <si>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</si>
  <si>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</si>
  <si>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</si>
  <si>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</si>
  <si>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</si>
  <si>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</si>
  <si>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</si>
  <si>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</si>
  <si>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</si>
  <si>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</si>
  <si>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</si>
  <si>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</si>
  <si>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</si>
  <si>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</si>
  <si>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</si>
  <si>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</si>
  <si>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</si>
  <si>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</si>
  <si>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</si>
  <si>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</si>
  <si>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</si>
  <si>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</si>
  <si>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</si>
  <si>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</si>
  <si>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</si>
  <si>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</si>
  <si>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</si>
  <si>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</si>
  <si>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</si>
  <si>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</si>
  <si>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</si>
  <si>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</si>
  <si>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</si>
  <si>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</si>
  <si>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</si>
  <si>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</si>
  <si>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</si>
  <si>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</si>
  <si>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</si>
  <si>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</si>
  <si>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</si>
  <si>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</si>
  <si>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</si>
  <si>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</si>
  <si>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</si>
  <si>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</si>
  <si>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</si>
  <si>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</si>
  <si>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</si>
  <si>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</si>
  <si>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</si>
  <si>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</si>
  <si>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</si>
  <si>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</si>
  <si>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</si>
  <si>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</si>
  <si>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</si>
  <si>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</si>
  <si>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</si>
  <si>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</si>
  <si>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</si>
  <si>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</si>
  <si>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</si>
  <si>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</si>
  <si>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</si>
  <si>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</si>
  <si>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</si>
  <si>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</si>
  <si>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</si>
  <si>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</si>
  <si>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</si>
  <si>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</si>
  <si>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</si>
  <si>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</si>
  <si>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</si>
  <si>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</si>
  <si>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</si>
  <si>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</si>
  <si>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</si>
  <si>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</si>
  <si>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</si>
  <si>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</si>
  <si>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</si>
  <si>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</si>
  <si>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</si>
  <si>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</si>
  <si>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</si>
  <si>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</si>
  <si>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</si>
  <si>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</si>
  <si>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</si>
  <si>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</si>
  <si>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</si>
  <si>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</si>
  <si>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</si>
  <si>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</si>
  <si>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</si>
  <si>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</si>
  <si>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</si>
  <si>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</si>
  <si>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</si>
  <si>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</si>
  <si>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</si>
  <si>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</si>
  <si>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</si>
  <si>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</si>
  <si>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</si>
  <si>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</si>
  <si>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</si>
  <si>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</si>
  <si>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</si>
  <si>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</si>
  <si>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</si>
  <si>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</si>
  <si>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</si>
  <si>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</si>
  <si>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</si>
  <si>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</si>
  <si>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</si>
  <si>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</si>
  <si>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</si>
  <si>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</si>
  <si>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</si>
  <si>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</si>
  <si>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</si>
  <si>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</si>
  <si>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</si>
  <si>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</si>
  <si>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</si>
  <si>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</si>
  <si>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</si>
  <si>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</si>
  <si>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</si>
  <si>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</si>
  <si>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</si>
  <si>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</si>
  <si>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</si>
  <si>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</si>
  <si>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</si>
  <si>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</si>
  <si>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</si>
  <si>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</si>
  <si>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</si>
  <si>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</si>
  <si>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</si>
  <si>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</si>
  <si>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</si>
  <si>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</si>
  <si>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</si>
  <si>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</si>
  <si>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</si>
  <si>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</si>
  <si>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</si>
  <si>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</si>
  <si>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</si>
  <si>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</si>
  <si>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</si>
  <si>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</si>
  <si>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</si>
  <si>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</si>
  <si>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</si>
  <si>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</si>
  <si>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</si>
  <si>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</si>
  <si>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</si>
  <si>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</si>
  <si>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</si>
  <si>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</si>
  <si>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</si>
  <si>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</si>
  <si>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</si>
  <si>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</si>
  <si>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</si>
  <si>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</si>
  <si>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</si>
  <si>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</si>
  <si>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</si>
  <si>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</si>
  <si>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</si>
  <si>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</si>
  <si>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</si>
  <si>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</si>
  <si>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</si>
  <si>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</si>
  <si>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</si>
  <si>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</si>
  <si>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</si>
  <si>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</si>
  <si>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</si>
  <si>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</si>
  <si>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</si>
  <si>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</si>
  <si>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</si>
  <si>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</si>
  <si>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</si>
  <si>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</si>
  <si>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</si>
  <si>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</si>
  <si>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</si>
  <si>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</si>
  <si>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</si>
  <si>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</si>
  <si>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</si>
  <si>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</si>
  <si>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</si>
  <si>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</si>
  <si>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</si>
  <si>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</si>
  <si>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</si>
  <si>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</si>
  <si>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</si>
  <si>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</si>
  <si>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</si>
  <si>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</si>
  <si>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</si>
  <si>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</si>
  <si>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</si>
  <si>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</si>
  <si>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</si>
  <si>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</si>
  <si>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</si>
  <si>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</si>
  <si>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</si>
  <si>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</si>
  <si>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</si>
  <si>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</si>
  <si>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</si>
  <si>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</si>
  <si>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</si>
  <si>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</si>
  <si>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</si>
  <si>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</si>
  <si>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</si>
  <si>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</si>
  <si>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</si>
  <si>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</si>
  <si>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</si>
  <si>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</si>
  <si>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</si>
  <si>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</si>
  <si>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</si>
  <si>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</si>
  <si>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</si>
  <si>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</si>
  <si>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</si>
  <si>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</si>
  <si>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</si>
  <si>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</si>
  <si>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</si>
  <si>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</si>
  <si>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</si>
  <si>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</si>
  <si>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</si>
  <si>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</si>
  <si>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</si>
  <si>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</si>
  <si>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</si>
  <si>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</si>
  <si>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</si>
  <si>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</si>
  <si>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</si>
  <si>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</si>
  <si>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</si>
  <si>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</si>
  <si>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</si>
  <si>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</si>
  <si>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</si>
  <si>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</si>
  <si>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</si>
  <si>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</si>
  <si>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</si>
  <si>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</si>
  <si>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</si>
  <si>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</si>
  <si>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</si>
  <si>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</si>
  <si>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</si>
  <si>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</si>
  <si>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</si>
  <si>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</si>
  <si>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</si>
  <si>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</si>
  <si>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</si>
  <si>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</si>
  <si>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</si>
  <si>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</si>
  <si>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</si>
  <si>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</si>
  <si>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</si>
  <si>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</si>
  <si>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</si>
  <si>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</si>
  <si>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</si>
  <si>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</si>
  <si>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</si>
  <si>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</si>
  <si>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</si>
  <si>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</si>
  <si>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</si>
  <si>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</si>
  <si>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</si>
  <si>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</si>
  <si>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</si>
  <si>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</si>
  <si>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</si>
  <si>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</si>
  <si>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</si>
  <si>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</si>
  <si>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</si>
  <si>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</si>
  <si>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</si>
  <si>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</si>
  <si>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</si>
  <si>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</si>
  <si>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</si>
  <si>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</si>
  <si>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</si>
  <si>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</si>
  <si>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</si>
  <si>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</si>
  <si>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</si>
  <si>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</si>
  <si>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</si>
  <si>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</si>
  <si>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</si>
  <si>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</si>
  <si>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</si>
  <si>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</si>
  <si>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</si>
  <si>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</si>
  <si>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</si>
  <si>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</si>
  <si>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</si>
  <si>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</si>
  <si>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</si>
  <si>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</si>
  <si>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</si>
  <si>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</si>
  <si>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</si>
  <si>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</si>
  <si>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</si>
  <si>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</si>
  <si>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</si>
  <si>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</si>
  <si>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</si>
  <si>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</si>
  <si>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</si>
  <si>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</si>
  <si>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</si>
  <si>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</si>
  <si>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</si>
  <si>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</si>
  <si>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</si>
  <si>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</si>
  <si>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</si>
  <si>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</si>
  <si>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</si>
  <si>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</si>
  <si>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</si>
  <si>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</si>
  <si>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</si>
  <si>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</si>
  <si>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</si>
  <si>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</si>
  <si>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</si>
  <si>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</si>
  <si>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</si>
  <si>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</si>
  <si>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</si>
  <si>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</si>
  <si>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</si>
  <si>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</si>
  <si>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</si>
  <si>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</si>
  <si>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</si>
  <si>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</si>
  <si>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</si>
  <si>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</si>
  <si>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</si>
  <si>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</si>
  <si>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</si>
  <si>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</si>
  <si>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</si>
  <si>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</si>
  <si>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</si>
  <si>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</si>
  <si>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</si>
  <si>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</si>
  <si>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</si>
  <si>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</si>
  <si>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</si>
  <si>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</si>
  <si>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</si>
  <si>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</si>
  <si>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</si>
  <si>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</si>
  <si>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</si>
  <si>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</si>
  <si>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</si>
  <si>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</si>
  <si>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</si>
  <si>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</si>
  <si>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</si>
  <si>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</si>
  <si>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</si>
  <si>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</si>
  <si>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</si>
  <si>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</si>
  <si>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</si>
  <si>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</si>
  <si>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</si>
  <si>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</si>
  <si>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</si>
  <si>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</si>
  <si>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</si>
  <si>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</si>
  <si>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</si>
  <si>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</si>
  <si>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</si>
  <si>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</si>
  <si>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</si>
  <si>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</si>
  <si>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</si>
  <si>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</si>
  <si>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</si>
  <si>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</si>
  <si>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</si>
  <si>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</si>
  <si>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</si>
  <si>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</si>
  <si>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</si>
  <si>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</si>
  <si>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</si>
  <si>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</si>
  <si>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</si>
  <si>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</si>
  <si>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</si>
  <si>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</si>
  <si>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</si>
  <si>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</si>
  <si>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</si>
  <si>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</si>
  <si>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</si>
  <si>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</si>
  <si>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</si>
  <si>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</si>
  <si>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</si>
  <si>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</si>
  <si>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</si>
  <si>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</si>
  <si>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</si>
  <si>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</si>
  <si>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</si>
  <si>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</si>
  <si>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</si>
  <si>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</si>
  <si>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</si>
  <si>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</si>
  <si>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</si>
  <si>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</si>
  <si>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</si>
  <si>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</si>
  <si>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</si>
  <si>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</si>
  <si>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</si>
  <si>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</si>
  <si>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</si>
  <si>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</si>
  <si>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</si>
  <si>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</si>
  <si>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</si>
  <si>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</si>
  <si>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</si>
  <si>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</si>
  <si>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</si>
  <si>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</si>
  <si>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</si>
  <si>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</si>
  <si>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</si>
  <si>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</si>
  <si>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</si>
  <si>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</si>
  <si>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</si>
  <si>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</si>
  <si>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</si>
  <si>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</si>
  <si>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</si>
  <si>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</si>
  <si>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</si>
  <si>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</si>
  <si>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</si>
  <si>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</si>
  <si>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</si>
  <si>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</si>
  <si>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</si>
  <si>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</si>
  <si>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</si>
  <si>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</si>
  <si>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</si>
  <si>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</si>
  <si>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</si>
  <si>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</si>
  <si>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</si>
  <si>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</si>
  <si>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</si>
  <si>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</si>
  <si>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</si>
  <si>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</si>
  <si>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</si>
  <si>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</si>
  <si>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</si>
  <si>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</si>
  <si>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</si>
  <si>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</si>
  <si>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</si>
  <si>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</si>
  <si>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</si>
  <si>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</si>
  <si>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</si>
  <si>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</si>
  <si>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</si>
  <si>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</si>
  <si>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</si>
  <si>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</si>
  <si>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</si>
  <si>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</si>
  <si>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</si>
  <si>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</si>
  <si>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</si>
  <si>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</si>
  <si>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</si>
  <si>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</si>
  <si>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</si>
  <si>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</si>
  <si>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</si>
  <si>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</si>
  <si>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</si>
  <si>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</si>
  <si>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</si>
  <si>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</si>
  <si>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</si>
  <si>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</si>
  <si>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</si>
  <si>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</si>
  <si>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</si>
  <si>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</si>
  <si>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</si>
  <si>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</si>
  <si>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</si>
  <si>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</si>
  <si>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</si>
  <si>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</si>
  <si>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</si>
  <si>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</si>
  <si>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</si>
  <si>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</si>
  <si>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</si>
  <si>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</si>
  <si>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</si>
  <si>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</si>
  <si>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</si>
  <si>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</si>
  <si>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</si>
  <si>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</si>
  <si>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</si>
  <si>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</si>
  <si>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</si>
  <si>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</si>
  <si>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</si>
  <si>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</si>
  <si>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</si>
  <si>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</si>
  <si>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</si>
  <si>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</si>
  <si>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</si>
  <si>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</si>
  <si>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</si>
  <si>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</si>
  <si>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</si>
  <si>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</si>
  <si>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</si>
  <si>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</si>
  <si>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</si>
  <si>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</si>
  <si>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</si>
  <si>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</si>
  <si>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</si>
  <si>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</si>
  <si>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</si>
  <si>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</si>
  <si>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</si>
  <si>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</si>
  <si>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</si>
  <si>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</si>
  <si>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</si>
  <si>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</si>
  <si>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</si>
  <si>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</si>
  <si>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</si>
  <si>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</si>
  <si>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</si>
  <si>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</si>
  <si>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</si>
  <si>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</si>
  <si>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</si>
  <si>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</si>
  <si>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</si>
  <si>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</si>
  <si>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</si>
  <si>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</si>
  <si>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</si>
  <si>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</si>
  <si>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</si>
  <si>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</si>
  <si>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</si>
  <si>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</si>
  <si>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</si>
  <si>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</si>
  <si>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</si>
  <si>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</si>
  <si>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</si>
  <si>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</si>
  <si>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</si>
  <si>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</si>
  <si>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</si>
  <si>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</si>
  <si>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</si>
  <si>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</si>
  <si>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</si>
  <si>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</si>
  <si>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</si>
  <si>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</si>
  <si>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</si>
  <si>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</si>
  <si>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</si>
  <si>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</si>
  <si>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</si>
  <si>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</si>
  <si>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</si>
  <si>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</si>
  <si>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</si>
  <si>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</si>
  <si>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</si>
  <si>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</si>
  <si>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</si>
  <si>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</si>
  <si>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</si>
  <si>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</si>
  <si>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</si>
  <si>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</si>
  <si>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</si>
  <si>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</si>
  <si>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</si>
  <si>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</si>
  <si>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</si>
  <si>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</si>
  <si>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</si>
  <si>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</si>
  <si>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</si>
  <si>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</si>
  <si>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</si>
  <si>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</si>
  <si>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</si>
  <si>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</si>
  <si>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</si>
  <si>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</si>
  <si>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</si>
  <si>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</si>
  <si>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</si>
  <si>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</si>
  <si>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</si>
  <si>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</si>
  <si>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</si>
  <si>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</si>
  <si>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</si>
  <si>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</si>
  <si>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</si>
  <si>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</si>
  <si>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</si>
  <si>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</si>
  <si>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</si>
  <si>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</si>
  <si>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</si>
  <si>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</si>
  <si>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</si>
  <si>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</si>
  <si>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</si>
  <si>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</si>
  <si>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</si>
  <si>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</si>
  <si>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</si>
  <si>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</si>
  <si>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</si>
  <si>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</si>
  <si>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</si>
  <si>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</si>
  <si>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</si>
  <si>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</si>
  <si>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</si>
  <si>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</si>
  <si>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</si>
  <si>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</si>
  <si>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</si>
  <si>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</si>
  <si>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</si>
  <si>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</si>
  <si>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</si>
  <si>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</si>
  <si>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</si>
  <si>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</si>
  <si>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</si>
  <si>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</si>
  <si>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</si>
  <si>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</si>
  <si>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</si>
  <si>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</si>
  <si>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</si>
  <si>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</si>
  <si>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</si>
  <si>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</si>
  <si>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</si>
  <si>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</si>
  <si>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</si>
  <si>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</si>
  <si>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</si>
  <si>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</si>
  <si>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</si>
  <si>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</si>
  <si>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</si>
  <si>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</si>
  <si>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</si>
  <si>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</si>
  <si>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</si>
  <si>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</si>
  <si>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</si>
  <si>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</si>
  <si>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</si>
  <si>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</si>
  <si>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</si>
  <si>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</si>
  <si>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</si>
  <si>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</si>
  <si>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</si>
  <si>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</si>
  <si>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</si>
  <si>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</si>
  <si>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</si>
  <si>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</si>
  <si>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</si>
  <si>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</si>
  <si>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</si>
  <si>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</si>
  <si>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</si>
  <si>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</si>
  <si>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</si>
  <si>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</si>
  <si>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</si>
  <si>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</si>
  <si>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</si>
  <si>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</si>
  <si>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</si>
  <si>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</si>
  <si>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</si>
  <si>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</si>
  <si>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</si>
  <si>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</si>
  <si>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</si>
  <si>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</si>
  <si>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</si>
  <si>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</si>
  <si>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</si>
  <si>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</si>
  <si>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</si>
  <si>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</si>
  <si>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</si>
  <si>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</si>
  <si>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</si>
  <si>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</si>
  <si>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</si>
  <si>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</si>
  <si>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</si>
  <si>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</si>
  <si>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</si>
  <si>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</si>
  <si>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</si>
  <si>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</si>
  <si>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</si>
  <si>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</si>
  <si>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</si>
  <si>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</si>
  <si>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</si>
  <si>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</si>
  <si>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</si>
  <si>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</si>
  <si>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</si>
  <si>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</si>
  <si>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</si>
  <si>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</si>
  <si>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</si>
  <si>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</si>
  <si>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</si>
  <si>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</si>
  <si>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</si>
  <si>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</si>
  <si>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</si>
  <si>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</si>
  <si>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</si>
  <si>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</si>
  <si>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</si>
  <si>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</si>
  <si>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</si>
  <si>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</si>
  <si>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</si>
  <si>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</si>
  <si>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</si>
  <si>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</si>
  <si>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</si>
  <si>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</si>
  <si>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</si>
  <si>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</si>
  <si>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</si>
  <si>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</si>
  <si>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</si>
  <si>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</si>
  <si>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</si>
  <si>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</si>
  <si>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</si>
  <si>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</si>
  <si>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</si>
  <si>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</si>
  <si>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</si>
  <si>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</si>
  <si>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</si>
  <si>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</si>
  <si>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</si>
  <si>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</si>
  <si>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</si>
  <si>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</si>
  <si>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</si>
  <si>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</si>
  <si>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</si>
  <si>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</si>
  <si>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</si>
  <si>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</si>
  <si>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</si>
  <si>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</si>
  <si>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</si>
  <si>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</si>
  <si>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</si>
  <si>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</si>
  <si>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</si>
  <si>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</si>
  <si>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</si>
  <si>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</si>
  <si>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</si>
  <si>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</si>
  <si>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</si>
  <si>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</si>
  <si>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</si>
  <si>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</si>
  <si>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</si>
  <si>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</si>
  <si>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</si>
  <si>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</si>
  <si>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</si>
  <si>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</si>
  <si>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</si>
  <si>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</si>
  <si>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</si>
  <si>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</si>
  <si>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</si>
  <si>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</si>
  <si>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</si>
  <si>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</si>
  <si>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</si>
  <si>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</si>
  <si>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</si>
  <si>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</si>
  <si>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</si>
  <si>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</si>
  <si>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</si>
  <si>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</si>
  <si>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</si>
  <si>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</si>
  <si>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</si>
  <si>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</si>
  <si>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</si>
  <si>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</si>
  <si>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</si>
  <si>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</si>
  <si>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</si>
  <si>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</si>
  <si>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</si>
  <si>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</si>
  <si>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</si>
  <si>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</si>
  <si>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</si>
  <si>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</si>
  <si>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</si>
  <si>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</si>
  <si>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</si>
  <si>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</si>
  <si>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</si>
  <si>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</si>
  <si>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</si>
  <si>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</si>
  <si>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</si>
  <si>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</si>
  <si>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</si>
  <si>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</si>
  <si>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</si>
  <si>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</si>
  <si>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</si>
  <si>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</si>
  <si>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</si>
  <si>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</si>
  <si>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</si>
  <si>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</si>
  <si>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</si>
  <si>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</si>
  <si>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</si>
  <si>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</si>
  <si>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</si>
  <si>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</si>
  <si>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</si>
  <si>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</si>
  <si>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</si>
  <si>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</si>
  <si>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</si>
  <si>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</si>
  <si>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</si>
  <si>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</si>
  <si>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</si>
  <si>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</si>
  <si>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</si>
  <si>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</si>
  <si>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</si>
  <si>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</si>
  <si>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</si>
  <si>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</si>
  <si>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</si>
  <si>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</si>
  <si>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</si>
  <si>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</si>
  <si>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</si>
  <si>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</si>
  <si>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</si>
  <si>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</si>
  <si>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</si>
  <si>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</si>
  <si>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</si>
  <si>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</si>
  <si>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</si>
  <si>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</si>
  <si>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</si>
  <si>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</si>
  <si>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</si>
  <si>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</si>
  <si>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</si>
  <si>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</si>
  <si>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</si>
  <si>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</si>
  <si>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</si>
  <si>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</si>
  <si>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</si>
  <si>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</si>
  <si>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</si>
  <si>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</si>
  <si>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</si>
  <si>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</si>
  <si>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</si>
  <si>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</si>
  <si>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</si>
  <si>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</si>
  <si>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</si>
  <si>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</si>
  <si>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</si>
  <si>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</si>
  <si>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</si>
  <si>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</si>
  <si>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</si>
  <si>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</si>
  <si>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</si>
  <si>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</si>
  <si>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</si>
  <si>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</si>
  <si>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</si>
  <si>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</si>
  <si>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</si>
  <si>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</si>
  <si>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</si>
  <si>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</si>
  <si>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</si>
  <si>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</si>
  <si>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</si>
  <si>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</si>
  <si>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</si>
  <si>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</si>
  <si>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</si>
  <si>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</si>
  <si>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</si>
  <si>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</si>
  <si>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</si>
  <si>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</si>
  <si>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</si>
  <si>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</si>
  <si>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</si>
  <si>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</si>
  <si>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</si>
  <si>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</si>
  <si>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</si>
  <si>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</si>
  <si>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</si>
  <si>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</si>
  <si>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</si>
  <si>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</si>
  <si>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</si>
  <si>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</si>
  <si>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</si>
  <si>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</si>
  <si>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</si>
  <si>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</si>
  <si>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</si>
  <si>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</si>
  <si>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</si>
  <si>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</si>
  <si>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</si>
  <si>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</si>
  <si>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</si>
  <si>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</si>
  <si>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</si>
  <si>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</si>
  <si>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</si>
  <si>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</si>
  <si>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</si>
  <si>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</si>
  <si>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</si>
  <si>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</si>
  <si>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</si>
  <si>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</si>
  <si>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</si>
  <si>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</si>
  <si>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</si>
  <si>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</si>
  <si>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</si>
  <si>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</si>
  <si>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</si>
  <si>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</si>
  <si>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</si>
  <si>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</si>
  <si>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</si>
  <si>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</si>
  <si>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</si>
  <si>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</si>
  <si>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</si>
  <si>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</si>
  <si>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</si>
  <si>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</si>
  <si>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</si>
  <si>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</si>
  <si>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</si>
  <si>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</si>
  <si>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</si>
  <si>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</si>
  <si>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</si>
  <si>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</si>
  <si>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</si>
  <si>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</si>
  <si>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</si>
  <si>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</si>
  <si>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</si>
  <si>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</si>
  <si>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</si>
  <si>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</si>
  <si>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</si>
  <si>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</si>
  <si>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</si>
  <si>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</si>
  <si>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</si>
  <si>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</si>
  <si>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</si>
  <si>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</si>
  <si>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</si>
  <si>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</si>
  <si>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</si>
  <si>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</si>
  <si>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</si>
  <si>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</si>
  <si>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</si>
  <si>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</si>
  <si>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</si>
  <si>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</si>
  <si>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</si>
  <si>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</si>
  <si>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</si>
  <si>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</si>
  <si>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</si>
  <si>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</si>
  <si>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</si>
  <si>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</si>
  <si>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</si>
  <si>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</si>
  <si>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</si>
  <si>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</si>
  <si>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</si>
  <si>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</si>
  <si>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</si>
  <si>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</si>
  <si>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</si>
  <si>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</si>
  <si>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</si>
  <si>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</si>
  <si>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</si>
  <si>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</si>
  <si>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</si>
  <si>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</si>
  <si>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</si>
  <si>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</si>
  <si>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</si>
  <si>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</si>
  <si>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</si>
  <si>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</si>
  <si>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</si>
  <si>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</si>
  <si>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</si>
  <si>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</si>
  <si>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</si>
  <si>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</si>
  <si>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</si>
  <si>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</si>
  <si>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</si>
  <si>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</si>
  <si>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</si>
  <si>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</si>
  <si>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</si>
  <si>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</si>
  <si>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</si>
  <si>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</si>
  <si>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</si>
  <si>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</si>
  <si>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</si>
  <si>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</si>
  <si>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</si>
  <si>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</si>
  <si>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</si>
  <si>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</si>
  <si>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</si>
  <si>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</si>
  <si>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</si>
  <si>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</si>
  <si>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</si>
  <si>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</si>
  <si>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</si>
  <si>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</si>
  <si>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</si>
  <si>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</si>
  <si>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</si>
  <si>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</si>
  <si>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</si>
  <si>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</si>
  <si>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</si>
  <si>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</si>
  <si>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</si>
  <si>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</si>
  <si>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</si>
  <si>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</si>
  <si>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</si>
  <si>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</si>
  <si>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</si>
  <si>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</si>
  <si>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</si>
  <si>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</si>
  <si>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</si>
  <si>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</si>
  <si>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</si>
  <si>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</si>
  <si>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</si>
  <si>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</si>
  <si>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</si>
  <si>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</si>
  <si>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</si>
  <si>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</si>
  <si>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</si>
  <si>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</si>
  <si>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</si>
  <si>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</si>
  <si>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</si>
  <si>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</si>
  <si>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</si>
  <si>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</si>
  <si>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</si>
  <si>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</si>
  <si>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</si>
  <si>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</si>
  <si>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</si>
  <si>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</si>
  <si>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</si>
  <si>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</si>
  <si>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</si>
  <si>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</si>
  <si>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</si>
  <si>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</si>
  <si>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</si>
  <si>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</si>
  <si>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</si>
  <si>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</si>
  <si>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</si>
  <si>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</si>
  <si>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</si>
  <si>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</si>
  <si>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</si>
  <si>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</si>
  <si>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</si>
  <si>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</si>
  <si>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</si>
  <si>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</si>
  <si>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</si>
  <si>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</si>
  <si>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</si>
  <si>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</si>
  <si>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</si>
  <si>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</si>
  <si>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</si>
  <si>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</si>
  <si>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</si>
  <si>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</si>
  <si>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</si>
  <si>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</si>
  <si>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</si>
  <si>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</si>
  <si>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</si>
  <si>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</si>
  <si>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</si>
  <si>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</si>
  <si>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</si>
  <si>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</si>
  <si>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</si>
  <si>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</si>
  <si>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</si>
  <si>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</si>
  <si>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</si>
  <si>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</si>
  <si>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</si>
  <si>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</si>
  <si>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</si>
  <si>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</si>
  <si>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</si>
  <si>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</si>
  <si>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</si>
  <si>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</si>
  <si>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</si>
  <si>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</si>
  <si>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</si>
  <si>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</si>
  <si>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</si>
  <si>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</si>
  <si>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</si>
  <si>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</si>
  <si>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</si>
  <si>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</si>
  <si>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</si>
  <si>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</si>
  <si>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</si>
  <si>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</si>
  <si>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</si>
  <si>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</si>
  <si>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</si>
  <si>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</si>
  <si>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</si>
  <si>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</si>
  <si>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</si>
  <si>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</si>
  <si>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</si>
  <si>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</si>
  <si>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</si>
  <si>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</si>
  <si>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</si>
  <si>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</si>
  <si>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</si>
  <si>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</si>
  <si>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</si>
  <si>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</si>
  <si>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</si>
  <si>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</si>
  <si>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</si>
  <si>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</si>
  <si>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</si>
  <si>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</si>
  <si>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</si>
  <si>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</si>
  <si>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</si>
  <si>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</si>
  <si>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</si>
  <si>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</si>
  <si>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</si>
  <si>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</si>
  <si>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</si>
  <si>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</si>
  <si>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</si>
  <si>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</si>
  <si>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</si>
  <si>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</si>
  <si>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</si>
  <si>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</si>
  <si>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</si>
  <si>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</si>
  <si>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</si>
  <si>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</si>
  <si>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</si>
  <si>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</si>
  <si>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</si>
  <si>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</si>
  <si>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</si>
  <si>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</si>
  <si>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</si>
  <si>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</si>
  <si>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</si>
  <si>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</si>
  <si>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</si>
  <si>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</si>
  <si>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</si>
  <si>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</si>
  <si>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</si>
  <si>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</si>
  <si>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</si>
  <si>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</si>
  <si>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</si>
  <si>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</si>
  <si>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</si>
  <si>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</si>
  <si>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</si>
  <si>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</si>
  <si>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</si>
  <si>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</si>
  <si>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</si>
  <si>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</si>
  <si>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</si>
  <si>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</si>
  <si>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</si>
  <si>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</si>
  <si>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</si>
  <si>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</si>
  <si>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</si>
  <si>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</si>
  <si>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</si>
  <si>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</si>
  <si>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</si>
  <si>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</si>
  <si>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</si>
  <si>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</si>
  <si>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</si>
  <si>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</si>
  <si>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</si>
  <si>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</si>
  <si>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</si>
  <si>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</si>
  <si>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</si>
  <si>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</si>
  <si>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</si>
  <si>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</si>
  <si>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</si>
  <si>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</si>
  <si>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</si>
  <si>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</si>
  <si>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</si>
  <si>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</si>
  <si>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</si>
  <si>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</si>
  <si>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</si>
  <si>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</si>
  <si>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</si>
  <si>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</si>
  <si>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</si>
  <si>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</si>
  <si>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</si>
  <si>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</si>
  <si>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</si>
  <si>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</si>
  <si>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</si>
  <si>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</si>
  <si>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</si>
  <si>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</si>
  <si>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</si>
  <si>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</si>
  <si>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</si>
  <si>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</si>
  <si>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</si>
  <si>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</si>
  <si>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</si>
  <si>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</si>
  <si>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</si>
  <si>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</si>
  <si>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</si>
  <si>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</si>
  <si>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</si>
  <si>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</si>
  <si>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</si>
  <si>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</si>
  <si>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</si>
  <si>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</si>
  <si>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</si>
  <si>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</si>
  <si>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</si>
  <si>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</si>
  <si>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</si>
  <si>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</si>
  <si>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</si>
  <si>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</si>
  <si>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</si>
  <si>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</si>
  <si>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</si>
  <si>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</si>
  <si>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</si>
  <si>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</si>
  <si>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</si>
  <si>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</si>
  <si>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</si>
  <si>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</si>
  <si>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</si>
  <si>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</si>
  <si>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</si>
  <si>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</si>
  <si>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</si>
  <si>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</si>
  <si>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</si>
  <si>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</si>
  <si>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</si>
  <si>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</si>
  <si>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</si>
  <si>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</si>
  <si>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</si>
  <si>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</si>
  <si>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</si>
  <si>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</si>
  <si>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</si>
  <si>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</si>
  <si>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</si>
  <si>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</si>
  <si>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</si>
  <si>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</si>
  <si>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</si>
  <si>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</si>
  <si>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</si>
  <si>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</si>
  <si>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</si>
  <si>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</si>
  <si>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</si>
  <si>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</si>
  <si>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</si>
  <si>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</si>
  <si>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</si>
  <si>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</si>
  <si>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</si>
  <si>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</si>
  <si>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</si>
  <si>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</si>
  <si>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</si>
  <si>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</si>
  <si>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</si>
  <si>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</si>
  <si>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</si>
  <si>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</si>
  <si>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</si>
  <si>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</si>
  <si>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</si>
  <si>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</si>
  <si>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</si>
  <si>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</si>
  <si>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</si>
  <si>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</si>
  <si>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</si>
  <si>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</si>
  <si>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</si>
  <si>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</si>
  <si>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</si>
  <si>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</si>
  <si>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</si>
  <si>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</si>
  <si>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</si>
  <si>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</si>
  <si>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</si>
  <si>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</si>
  <si>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</si>
  <si>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</si>
  <si>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</si>
  <si>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</si>
  <si>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</si>
  <si>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</si>
  <si>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</si>
  <si>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</si>
  <si>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</si>
  <si>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</si>
  <si>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</si>
  <si>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</si>
  <si>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</si>
  <si>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</si>
  <si>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</si>
  <si>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</si>
  <si>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</si>
  <si>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</si>
  <si>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</si>
  <si>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</si>
  <si>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</si>
  <si>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</si>
  <si>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</si>
  <si>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</si>
  <si>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</si>
  <si>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</si>
  <si>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</si>
  <si>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</si>
  <si>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</si>
  <si>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</si>
  <si>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</si>
  <si>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</si>
  <si>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</si>
  <si>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</si>
  <si>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</si>
  <si>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</si>
  <si>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</si>
  <si>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</si>
  <si>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</si>
  <si>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</si>
  <si>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</si>
  <si>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</si>
  <si>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</si>
  <si>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</si>
  <si>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</si>
  <si>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</si>
  <si>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</si>
  <si>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</si>
  <si>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</si>
  <si>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</si>
  <si>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</si>
  <si>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</si>
  <si>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</si>
  <si>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</si>
  <si>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</si>
  <si>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</si>
  <si>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</si>
  <si>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</si>
  <si>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</si>
  <si>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</si>
  <si>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</si>
  <si>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</si>
  <si>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</si>
  <si>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</si>
  <si>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</si>
  <si>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</si>
  <si>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</si>
  <si>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</si>
  <si>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</si>
  <si>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</si>
  <si>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</si>
  <si>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</si>
  <si>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</si>
  <si>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</si>
  <si>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</si>
  <si>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</si>
  <si>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</si>
  <si>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</si>
  <si>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</si>
  <si>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</si>
  <si>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</si>
  <si>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</si>
  <si>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</si>
  <si>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</si>
  <si>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</si>
  <si>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</si>
  <si>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</si>
  <si>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</si>
  <si>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</si>
  <si>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</si>
  <si>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</si>
  <si>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</si>
  <si>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</si>
  <si>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</si>
  <si>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</si>
  <si>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</si>
  <si>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</si>
  <si>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</si>
  <si>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</si>
  <si>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</si>
  <si>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</si>
  <si>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</si>
  <si>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</si>
  <si>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</si>
  <si>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</si>
  <si>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</si>
  <si>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</si>
  <si>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</si>
  <si>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</si>
  <si>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</si>
  <si>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</si>
  <si>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</si>
  <si>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</si>
  <si>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</si>
  <si>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</si>
  <si>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</si>
  <si>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</si>
  <si>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</si>
  <si>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</si>
  <si>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</si>
  <si>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</si>
  <si>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</si>
  <si>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</si>
  <si>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</si>
  <si>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</si>
  <si>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</si>
  <si>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</si>
  <si>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</si>
  <si>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</si>
  <si>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</si>
  <si>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</si>
  <si>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</si>
  <si>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</si>
  <si>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</si>
  <si>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</si>
  <si>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</si>
  <si>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</si>
  <si>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</si>
  <si>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</si>
  <si>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</si>
  <si>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</si>
  <si>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</si>
  <si>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</si>
  <si>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</si>
  <si>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</si>
  <si>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</si>
  <si>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</si>
  <si>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</si>
  <si>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</si>
  <si>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</si>
  <si>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</si>
  <si>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</si>
  <si>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</si>
  <si>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</si>
  <si>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</si>
  <si>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</si>
  <si>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</si>
  <si>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</si>
  <si>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</si>
  <si>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</si>
  <si>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</si>
  <si>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</si>
  <si>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</si>
  <si>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</si>
  <si>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</si>
  <si>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</si>
  <si>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</si>
  <si>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</si>
  <si>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</si>
  <si>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</si>
  <si>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</si>
  <si>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</si>
  <si>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</si>
  <si>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</si>
  <si>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</si>
  <si>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</si>
  <si>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</si>
  <si>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</si>
  <si>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</si>
  <si>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</si>
  <si>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</si>
  <si>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</si>
  <si>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</si>
  <si>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</si>
  <si>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</si>
  <si>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</si>
  <si>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</si>
  <si>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</si>
  <si>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</si>
  <si>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</si>
  <si>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</si>
  <si>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</si>
  <si>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</si>
  <si>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</si>
  <si>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</si>
  <si>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</si>
  <si>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</si>
  <si>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</si>
  <si>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</si>
  <si>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</si>
  <si>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</si>
  <si>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</si>
  <si>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</si>
  <si>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</si>
  <si>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</si>
  <si>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</si>
  <si>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</si>
  <si>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</si>
  <si>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</si>
  <si>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</si>
  <si>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</si>
  <si>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</si>
  <si>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</si>
  <si>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</si>
  <si>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</si>
  <si>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</si>
  <si>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</si>
  <si>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</si>
  <si>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</si>
  <si>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</si>
  <si>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</si>
  <si>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</si>
  <si>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</si>
  <si>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</si>
  <si>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</si>
  <si>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</si>
  <si>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</si>
  <si>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</si>
  <si>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</si>
  <si>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</si>
  <si>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</si>
  <si>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</si>
  <si>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</si>
  <si>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</si>
  <si>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</si>
  <si>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</si>
  <si>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</si>
  <si>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</si>
  <si>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</si>
  <si>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</si>
  <si>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</si>
  <si>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</si>
  <si>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</si>
  <si>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</si>
  <si>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</si>
  <si>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</si>
  <si>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</si>
  <si>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</si>
  <si>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</si>
  <si>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</si>
  <si>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</si>
  <si>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</si>
  <si>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</si>
  <si>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</si>
  <si>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</si>
  <si>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</si>
  <si>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</si>
  <si>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</si>
  <si>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</si>
  <si>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</si>
  <si>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</si>
  <si>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</si>
  <si>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</si>
  <si>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</si>
  <si>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</si>
  <si>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</si>
  <si>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</si>
  <si>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</si>
  <si>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</si>
  <si>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</si>
  <si>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</si>
  <si>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</si>
  <si>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</si>
  <si>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</si>
  <si>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</si>
  <si>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</si>
  <si>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</si>
  <si>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</si>
  <si>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</si>
  <si>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</si>
  <si>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</si>
  <si>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</si>
  <si>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</si>
  <si>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</si>
  <si>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</si>
  <si>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</si>
  <si>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</si>
  <si>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</si>
  <si>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</si>
  <si>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</si>
  <si>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</si>
  <si>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</si>
  <si>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</si>
  <si>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</si>
  <si>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</si>
  <si>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</si>
  <si>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</si>
  <si>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</si>
  <si>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</si>
  <si>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</si>
  <si>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</si>
  <si>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</si>
  <si>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</si>
  <si>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</si>
  <si>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</si>
  <si>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</si>
  <si>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</si>
  <si>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</si>
  <si>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</si>
  <si>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</si>
  <si>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</si>
  <si>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</si>
  <si>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</si>
  <si>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</si>
  <si>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</si>
  <si>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</si>
  <si>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</si>
  <si>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</si>
  <si>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</si>
  <si>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</si>
  <si>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</si>
  <si>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</si>
  <si>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</si>
  <si>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</si>
  <si>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</si>
  <si>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</si>
  <si>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</si>
  <si>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</si>
  <si>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</si>
  <si>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</si>
  <si>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</si>
  <si>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</si>
  <si>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</si>
  <si>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</si>
  <si>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</si>
  <si>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</si>
  <si>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</si>
  <si>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</si>
  <si>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</si>
  <si>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</si>
  <si>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</si>
  <si>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</si>
  <si>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</si>
  <si>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</si>
  <si>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</si>
  <si>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</si>
  <si>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</si>
  <si>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</si>
  <si>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</si>
  <si>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</si>
  <si>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</si>
  <si>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</si>
  <si>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</si>
  <si>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</si>
  <si>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</si>
  <si>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</si>
  <si>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</si>
  <si>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</si>
  <si>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</si>
  <si>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</si>
  <si>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</si>
  <si>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</si>
  <si>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</si>
  <si>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</si>
  <si>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</si>
  <si>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</si>
  <si>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</si>
  <si>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</si>
  <si>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</si>
  <si>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</si>
  <si>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</si>
  <si>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</si>
  <si>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</si>
  <si>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</si>
  <si>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</si>
  <si>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</si>
  <si>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</si>
  <si>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</si>
  <si>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</si>
  <si>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</si>
  <si>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</si>
  <si>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</si>
  <si>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</si>
  <si>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</si>
  <si>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</si>
  <si>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</si>
  <si>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</si>
  <si>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</si>
  <si>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</si>
  <si>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</si>
  <si>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</si>
  <si>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</si>
  <si>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</si>
  <si>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</si>
  <si>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</si>
  <si>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</si>
  <si>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</si>
  <si>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</si>
  <si>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</si>
  <si>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</si>
  <si>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</si>
  <si>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</si>
  <si>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</si>
  <si>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</si>
  <si>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</si>
  <si>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</si>
  <si>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</si>
  <si>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</si>
  <si>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</si>
  <si>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</si>
  <si>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</si>
  <si>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</si>
  <si>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</si>
  <si>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</si>
  <si>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</si>
  <si>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</si>
  <si>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</si>
  <si>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</si>
  <si>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</si>
  <si>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</si>
  <si>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</si>
  <si>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</si>
  <si>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</si>
  <si>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</si>
  <si>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</si>
  <si>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</si>
  <si>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</si>
  <si>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</si>
  <si>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</si>
  <si>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</si>
  <si>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</si>
  <si>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</si>
  <si>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</si>
  <si>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</si>
  <si>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</si>
  <si>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</si>
  <si>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</si>
  <si>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</si>
  <si>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</si>
  <si>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</si>
  <si>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</si>
  <si>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</si>
  <si>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</si>
  <si>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</si>
  <si>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</si>
  <si>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</si>
  <si>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</si>
  <si>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</si>
  <si>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</si>
  <si>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</si>
  <si>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</si>
  <si>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</si>
  <si>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</si>
  <si>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</si>
  <si>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</si>
  <si>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</si>
  <si>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</si>
  <si>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</si>
  <si>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</si>
  <si>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</si>
  <si>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</si>
  <si>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</si>
  <si>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</si>
  <si>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</si>
  <si>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</si>
  <si>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</si>
  <si>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</si>
  <si>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</si>
  <si>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</si>
  <si>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</si>
  <si>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</si>
  <si>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</si>
  <si>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</si>
  <si>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</si>
  <si>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</si>
  <si>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</si>
  <si>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</si>
  <si>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</si>
  <si>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</si>
  <si>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</si>
  <si>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</si>
  <si>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</si>
  <si>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</si>
  <si>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</si>
  <si>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</si>
  <si>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</si>
  <si>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</si>
  <si>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</si>
  <si>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</si>
  <si>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</si>
  <si>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</si>
  <si>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</si>
  <si>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</si>
  <si>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</si>
  <si>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</si>
  <si>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</si>
  <si>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</si>
  <si>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</si>
  <si>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</si>
  <si>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</si>
  <si>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</si>
  <si>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</si>
  <si>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</si>
  <si>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</si>
  <si>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</si>
  <si>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</si>
  <si>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</si>
  <si>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</si>
  <si>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</si>
  <si>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</si>
  <si>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</si>
  <si>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</si>
  <si>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</si>
  <si>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</si>
  <si>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</si>
  <si>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</si>
  <si>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</si>
  <si>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</si>
  <si>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</si>
  <si>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</si>
  <si>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</si>
  <si>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</si>
  <si>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</si>
  <si>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</si>
  <si>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</si>
  <si>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</si>
  <si>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</si>
  <si>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</si>
  <si>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</si>
  <si>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</si>
  <si>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</si>
  <si>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</si>
  <si>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</si>
  <si>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</si>
  <si>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</si>
  <si>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</si>
  <si>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</si>
  <si>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</si>
  <si>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</si>
  <si>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</si>
  <si>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</si>
  <si>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</si>
  <si>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</si>
  <si>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</si>
  <si>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</si>
  <si>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</si>
  <si>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</si>
  <si>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</si>
  <si>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</si>
  <si>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</si>
  <si>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</si>
  <si>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</si>
  <si>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</si>
  <si>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</si>
  <si>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</si>
  <si>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</si>
  <si>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</si>
  <si>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</si>
  <si>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</si>
  <si>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</si>
  <si>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</si>
  <si>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</si>
  <si>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</si>
  <si>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</si>
  <si>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</si>
  <si>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</si>
  <si>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</si>
  <si>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</si>
  <si>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</si>
  <si>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</si>
  <si>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</si>
  <si>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</si>
  <si>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</si>
  <si>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</si>
  <si>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</si>
  <si>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</si>
  <si>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</si>
  <si>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</si>
  <si>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</si>
  <si>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</si>
  <si>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</si>
  <si>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</si>
  <si>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</si>
  <si>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</si>
  <si>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</si>
  <si>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</si>
  <si>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</si>
  <si>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</si>
  <si>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</si>
  <si>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</si>
  <si>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</si>
  <si>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</si>
  <si>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</si>
  <si>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</si>
  <si>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</si>
  <si>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</si>
  <si>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</si>
  <si>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</si>
  <si>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</si>
  <si>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</si>
  <si>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</si>
  <si>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</si>
  <si>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</si>
  <si>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</si>
  <si>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</si>
  <si>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</si>
  <si>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</si>
  <si>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</si>
  <si>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</si>
  <si>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</si>
  <si>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</si>
  <si>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</si>
  <si>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</si>
  <si>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</si>
  <si>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</si>
  <si>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</si>
  <si>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</si>
  <si>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</si>
  <si>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</si>
  <si>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</si>
  <si>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</si>
  <si>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</si>
  <si>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</si>
  <si>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</si>
  <si>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</si>
  <si>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</si>
  <si>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</si>
  <si>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</si>
  <si>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</si>
  <si>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</si>
  <si>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</si>
  <si>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</si>
  <si>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</si>
  <si>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</si>
  <si>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</si>
  <si>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</si>
  <si>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</si>
  <si>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</si>
  <si>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</si>
  <si>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</si>
  <si>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</si>
  <si>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</si>
  <si>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</si>
  <si>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</si>
  <si>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</si>
  <si>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</si>
  <si>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</si>
  <si>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</si>
  <si>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</si>
  <si>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</si>
  <si>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</si>
  <si>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</si>
  <si>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</si>
  <si>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</si>
  <si>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</si>
  <si>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</si>
  <si>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</si>
  <si>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</si>
  <si>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</si>
  <si>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</si>
  <si>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</si>
  <si>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</si>
  <si>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</si>
  <si>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</si>
  <si>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</si>
  <si>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</si>
  <si>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</si>
  <si>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</si>
  <si>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</si>
  <si>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</si>
  <si>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</si>
  <si>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</si>
  <si>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</si>
  <si>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</si>
  <si>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</si>
  <si>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</si>
  <si>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</si>
  <si>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</si>
  <si>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</si>
  <si>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</si>
  <si>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</si>
  <si>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</si>
  <si>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</si>
  <si>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</si>
  <si>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</si>
  <si>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</si>
  <si>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</si>
  <si>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</si>
  <si>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</si>
  <si>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</si>
  <si>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</si>
  <si>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</si>
  <si>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</si>
  <si>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</si>
  <si>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</si>
  <si>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</si>
  <si>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</si>
  <si>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</si>
  <si>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</si>
  <si>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</si>
  <si>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</si>
  <si>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</si>
  <si>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</si>
  <si>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</si>
  <si>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</si>
  <si>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</si>
  <si>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</si>
  <si>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</si>
  <si>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</si>
  <si>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</si>
  <si>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</si>
  <si>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</si>
  <si>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</si>
  <si>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</si>
  <si>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</si>
  <si>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</si>
  <si>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</si>
  <si>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</si>
  <si>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</si>
  <si>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</si>
  <si>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</si>
  <si>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</si>
  <si>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</si>
  <si>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</si>
  <si>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</si>
  <si>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</si>
  <si>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</si>
  <si>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</si>
  <si>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</si>
  <si>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</si>
  <si>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</si>
  <si>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</si>
  <si>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</si>
  <si>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</si>
  <si>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</si>
  <si>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</si>
  <si>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</si>
  <si>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</si>
  <si>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</si>
  <si>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</si>
  <si>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</si>
  <si>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</si>
  <si>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</si>
  <si>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</si>
  <si>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</si>
  <si>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</si>
  <si>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</si>
  <si>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</si>
  <si>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</si>
  <si>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</si>
  <si>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</si>
  <si>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</si>
  <si>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</si>
  <si>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</si>
  <si>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</si>
  <si>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</si>
  <si>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</si>
  <si>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</si>
  <si>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</si>
  <si>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</si>
  <si>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</si>
  <si>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</si>
  <si>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</si>
  <si>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</si>
  <si>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</si>
  <si>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</si>
  <si>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</si>
  <si>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</si>
  <si>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</si>
  <si>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</si>
  <si>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</si>
  <si>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</si>
  <si>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</si>
  <si>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</si>
  <si>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</si>
  <si>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</si>
  <si>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</si>
  <si>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</si>
  <si>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</si>
  <si>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</si>
  <si>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</si>
  <si>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</si>
  <si>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</si>
  <si>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</si>
  <si>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</si>
  <si>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</si>
  <si>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</si>
  <si>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</si>
  <si>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</si>
  <si>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</si>
  <si>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</si>
  <si>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</si>
  <si>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</si>
  <si>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</si>
  <si>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</si>
  <si>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</si>
  <si>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</si>
  <si>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</si>
  <si>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</si>
  <si>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</si>
  <si>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</si>
  <si>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</si>
  <si>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</si>
  <si>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</si>
  <si>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</si>
  <si>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</si>
  <si>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</si>
  <si>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</si>
  <si>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</si>
  <si>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</si>
  <si>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</si>
  <si>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</si>
  <si>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</si>
  <si>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</si>
  <si>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</si>
  <si>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</si>
  <si>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</si>
  <si>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</si>
  <si>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</si>
  <si>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</si>
  <si>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</si>
  <si>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</si>
  <si>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</si>
  <si>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</si>
  <si>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</si>
  <si>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</si>
  <si>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</si>
  <si>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</si>
  <si>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</si>
  <si>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</si>
  <si>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</si>
  <si>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</si>
  <si>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</si>
  <si>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</si>
  <si>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</si>
  <si>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</si>
  <si>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</si>
  <si>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</si>
  <si>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</si>
  <si>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</si>
  <si>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</si>
  <si>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</si>
  <si>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</si>
  <si>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</si>
  <si>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</si>
  <si>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</si>
  <si>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</si>
  <si>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</si>
  <si>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</si>
  <si>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</si>
  <si>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</si>
  <si>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</si>
  <si>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</si>
  <si>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</si>
  <si>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</si>
  <si>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</si>
  <si>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</si>
  <si>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</si>
  <si>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</si>
  <si>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</si>
  <si>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</si>
  <si>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</si>
  <si>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</si>
  <si>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</si>
  <si>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</si>
  <si>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</si>
  <si>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</si>
  <si>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</si>
  <si>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</si>
  <si>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</si>
  <si>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</si>
  <si>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</si>
  <si>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</si>
  <si>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</si>
  <si>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</si>
  <si>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</si>
  <si>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</si>
  <si>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</si>
  <si>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</si>
  <si>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</si>
  <si>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</si>
  <si>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</si>
  <si>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</si>
  <si>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</si>
  <si>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</si>
  <si>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</si>
  <si>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</si>
  <si>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</si>
  <si>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</si>
  <si>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</si>
  <si>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</si>
  <si>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</si>
  <si>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</si>
  <si>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</si>
  <si>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</si>
  <si>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</si>
  <si>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</si>
  <si>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</si>
  <si>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</si>
  <si>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</si>
  <si>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</si>
  <si>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</si>
  <si>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</si>
  <si>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</si>
  <si>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</si>
  <si>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</si>
  <si>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</si>
  <si>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</si>
  <si>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</si>
  <si>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</si>
  <si>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</si>
  <si>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</si>
  <si>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</si>
  <si>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</si>
  <si>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</si>
  <si>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</si>
  <si>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</si>
  <si>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</si>
  <si>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</si>
  <si>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</si>
  <si>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</si>
  <si>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</si>
  <si>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</si>
  <si>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</si>
  <si>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</si>
  <si>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</si>
  <si>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</si>
  <si>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</si>
  <si>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</si>
  <si>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</si>
  <si>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</si>
  <si>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</si>
  <si>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</si>
  <si>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</si>
  <si>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</si>
  <si>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</si>
  <si>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</si>
  <si>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</si>
  <si>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</si>
  <si>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</si>
  <si>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</si>
  <si>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</si>
  <si>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</si>
  <si>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</si>
  <si>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</si>
  <si>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</si>
  <si>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</si>
  <si>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</si>
  <si>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</si>
  <si>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</si>
  <si>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</si>
  <si>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</si>
  <si>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</si>
  <si>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</si>
  <si>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</si>
  <si>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</si>
  <si>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</si>
  <si>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</si>
  <si>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</si>
  <si>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</si>
  <si>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</si>
  <si>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</si>
  <si>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</si>
  <si>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</si>
  <si>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</si>
  <si>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</si>
  <si>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</si>
  <si>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</si>
  <si>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</si>
  <si>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</si>
  <si>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</si>
  <si>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</si>
  <si>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</si>
  <si>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</si>
  <si>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</si>
  <si>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</si>
  <si>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</si>
  <si>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</si>
  <si>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</si>
  <si>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</si>
  <si>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</si>
  <si>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</si>
  <si>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</si>
  <si>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</si>
  <si>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</si>
  <si>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</si>
  <si>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</si>
  <si>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</si>
  <si>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</si>
  <si>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</si>
  <si>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</si>
  <si>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</si>
  <si>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</si>
  <si>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</si>
  <si>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</si>
  <si>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</si>
  <si>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</si>
  <si>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</si>
  <si>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</si>
  <si>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</si>
  <si>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</si>
  <si>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</si>
  <si>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</si>
  <si>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</si>
  <si>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</si>
  <si>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</si>
  <si>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</si>
  <si>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</si>
  <si>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</si>
  <si>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</si>
  <si>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</si>
  <si>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</si>
  <si>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</si>
  <si>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</si>
  <si>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</si>
  <si>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</si>
  <si>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</si>
  <si>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</si>
  <si>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</si>
  <si>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</si>
  <si>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</si>
  <si>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</si>
  <si>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</si>
  <si>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</si>
  <si>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</si>
  <si>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</si>
  <si>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</si>
  <si>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</si>
  <si>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</si>
  <si>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</si>
  <si>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</si>
  <si>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</si>
  <si>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</si>
  <si>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</si>
  <si>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</si>
  <si>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</si>
  <si>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</si>
  <si>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</si>
  <si>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</si>
  <si>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</si>
  <si>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</si>
  <si>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</si>
  <si>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</si>
  <si>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</si>
  <si>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</si>
  <si>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</si>
  <si>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</si>
  <si>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</si>
  <si>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</si>
  <si>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</si>
  <si>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</si>
  <si>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</si>
  <si>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</si>
  <si>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</si>
  <si>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</si>
  <si>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</si>
  <si>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</si>
  <si>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</si>
  <si>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</si>
  <si>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</si>
  <si>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</si>
  <si>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</si>
  <si>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</si>
  <si>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</si>
  <si>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</si>
  <si>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</si>
  <si>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</si>
  <si>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</si>
  <si>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</si>
  <si>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</si>
  <si>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</si>
  <si>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</si>
  <si>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</si>
  <si>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</si>
  <si>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</si>
  <si>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</si>
  <si>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</si>
  <si>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</si>
  <si>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</si>
  <si>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</si>
  <si>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</si>
  <si>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</si>
  <si>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</si>
  <si>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</si>
  <si>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</si>
  <si>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</si>
  <si>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</si>
  <si>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</si>
  <si>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</si>
  <si>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</si>
  <si>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</si>
  <si>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</si>
  <si>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</si>
  <si>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</si>
  <si>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</si>
  <si>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</si>
  <si>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</si>
  <si>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</si>
  <si>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</si>
  <si>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</si>
  <si>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</si>
  <si>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</si>
  <si>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</si>
  <si>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</si>
  <si>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</si>
  <si>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</si>
  <si>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</si>
  <si>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</si>
  <si>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</si>
  <si>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</si>
  <si>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</si>
  <si>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</si>
  <si>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</si>
  <si>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</si>
  <si>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</si>
  <si>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</si>
  <si>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</si>
  <si>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</si>
  <si>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</si>
  <si>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</si>
  <si>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</si>
  <si>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</si>
  <si>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</si>
  <si>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</si>
  <si>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</si>
  <si>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</si>
  <si>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</si>
  <si>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</si>
  <si>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</si>
  <si>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</si>
  <si>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</si>
  <si>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</si>
  <si>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</si>
  <si>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</si>
  <si>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</si>
  <si>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</si>
  <si>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</si>
  <si>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</si>
  <si>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</si>
  <si>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</si>
  <si>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</si>
  <si>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</si>
  <si>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</si>
  <si>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</si>
  <si>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</si>
  <si>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</si>
  <si>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</si>
  <si>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</si>
  <si>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</si>
  <si>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</si>
  <si>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</si>
  <si>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</si>
  <si>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</si>
  <si>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</si>
  <si>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</si>
  <si>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</si>
  <si>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</si>
  <si>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</si>
  <si>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</si>
  <si>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</si>
  <si>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</si>
  <si>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</si>
  <si>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</si>
  <si>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</si>
  <si>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</si>
  <si>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</si>
  <si>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</si>
  <si>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</si>
  <si>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</si>
  <si>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</si>
  <si>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</si>
  <si>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</si>
  <si>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</si>
  <si>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</si>
  <si>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</si>
  <si>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</si>
  <si>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</si>
  <si>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</si>
  <si>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</si>
  <si>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</si>
  <si>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</si>
  <si>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</si>
  <si>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</si>
  <si>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</si>
  <si>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</si>
  <si>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</si>
  <si>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</si>
  <si>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</si>
  <si>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</si>
  <si>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</si>
  <si>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</si>
  <si>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</si>
  <si>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</si>
  <si>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</si>
  <si>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</si>
  <si>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</si>
  <si>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</si>
  <si>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</si>
  <si>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</si>
  <si>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</si>
  <si>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</si>
  <si>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</si>
  <si>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</si>
  <si>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</si>
  <si>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</si>
  <si>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</si>
  <si>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</si>
  <si>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</si>
  <si>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</si>
  <si>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</si>
  <si>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</si>
  <si>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</si>
  <si>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</si>
  <si>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</si>
  <si>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</si>
  <si>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</si>
  <si>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</si>
  <si>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</si>
  <si>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</si>
  <si>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</si>
  <si>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</si>
  <si>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</si>
  <si>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</si>
  <si>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</si>
  <si>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</si>
  <si>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</si>
  <si>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</si>
  <si>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</si>
  <si>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</si>
  <si>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</si>
  <si>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</si>
  <si>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</si>
  <si>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</si>
  <si>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</si>
  <si>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</si>
  <si>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</si>
  <si>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</si>
  <si>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</si>
  <si>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</si>
  <si>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</si>
  <si>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</si>
  <si>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</si>
  <si>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</si>
  <si>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</si>
  <si>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</si>
  <si>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</si>
  <si>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</si>
  <si>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</si>
  <si>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</si>
  <si>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</si>
  <si>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</si>
  <si>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</si>
  <si>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</si>
  <si>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</si>
  <si>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</si>
  <si>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</si>
  <si>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</si>
  <si>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</si>
  <si>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</si>
  <si>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</si>
  <si>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</si>
  <si>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</si>
  <si>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</si>
  <si>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</si>
  <si>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</si>
  <si>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</si>
  <si>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</si>
  <si>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</si>
  <si>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</si>
  <si>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</si>
  <si>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</si>
  <si>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</si>
  <si>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</si>
  <si>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</si>
  <si>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</si>
  <si>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</si>
  <si>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</si>
  <si>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</si>
  <si>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</si>
  <si>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</si>
  <si>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</si>
  <si>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</si>
  <si>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</si>
  <si>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</si>
  <si>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</si>
  <si>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</si>
  <si>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</si>
  <si>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</si>
  <si>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</si>
  <si>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</si>
  <si>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</si>
  <si>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</si>
  <si>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</si>
  <si>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</si>
  <si>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</si>
  <si>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</si>
  <si>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</si>
  <si>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</si>
  <si>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</si>
  <si>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</si>
  <si>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</si>
  <si>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</si>
  <si>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</si>
  <si>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</si>
  <si>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</si>
  <si>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</si>
  <si>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</si>
  <si>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</si>
  <si>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</si>
  <si>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</si>
  <si>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</si>
  <si>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</si>
  <si>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</si>
  <si>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</si>
  <si>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</si>
  <si>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</si>
  <si>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</si>
  <si>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</si>
  <si>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</si>
  <si>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</si>
  <si>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</si>
  <si>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</si>
  <si>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</si>
  <si>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</si>
  <si>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</si>
  <si>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</si>
  <si>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</si>
  <si>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</si>
  <si>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</si>
  <si>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</si>
  <si>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</si>
  <si>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</si>
  <si>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</si>
  <si>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</si>
  <si>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</si>
  <si>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</si>
  <si>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</si>
  <si>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</si>
  <si>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</si>
  <si>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</si>
  <si>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</si>
  <si>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</si>
  <si>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</si>
  <si>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</si>
  <si>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</si>
  <si>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</si>
  <si>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</si>
  <si>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</si>
  <si>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</si>
  <si>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</si>
  <si>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</si>
  <si>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</si>
  <si>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</si>
  <si>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</si>
  <si>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</si>
  <si>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</si>
  <si>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</si>
  <si>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</si>
  <si>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</si>
  <si>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</si>
  <si>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</si>
  <si>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</si>
  <si>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</si>
  <si>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</si>
  <si>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</si>
  <si>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</si>
  <si>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</si>
  <si>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</si>
  <si>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</si>
  <si>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</si>
  <si>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</si>
  <si>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</si>
  <si>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</si>
  <si>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</si>
  <si>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</si>
  <si>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</si>
  <si>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</si>
  <si>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</si>
  <si>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</si>
  <si>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</si>
  <si>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</si>
  <si>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</si>
  <si>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</si>
  <si>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</si>
  <si>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</si>
  <si>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</si>
  <si>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</si>
  <si>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</si>
  <si>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</si>
  <si>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</si>
  <si>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</si>
  <si>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</si>
  <si>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</si>
  <si>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</si>
  <si>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</si>
  <si>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</si>
  <si>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</si>
  <si>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</si>
  <si>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</si>
  <si>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</si>
  <si>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</si>
  <si>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</si>
  <si>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</si>
  <si>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</si>
  <si>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</si>
  <si>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</si>
  <si>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</si>
  <si>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</si>
  <si>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</si>
  <si>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</si>
  <si>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</si>
  <si>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</si>
  <si>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</si>
  <si>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</si>
  <si>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</si>
  <si>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</si>
  <si>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</si>
  <si>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</si>
  <si>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</si>
  <si>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</si>
  <si>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</si>
  <si>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</si>
  <si>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</si>
  <si>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</si>
  <si>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</si>
  <si>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</si>
  <si>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</si>
  <si>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</si>
  <si>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</si>
  <si>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</si>
  <si>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</si>
  <si>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</si>
  <si>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</si>
  <si>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</si>
  <si>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</si>
  <si>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</si>
  <si>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</si>
  <si>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</si>
  <si>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</si>
  <si>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</si>
  <si>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</si>
  <si>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</si>
  <si>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</si>
  <si>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</si>
  <si>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</si>
  <si>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</si>
  <si>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</si>
  <si>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</si>
  <si>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</si>
  <si>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</si>
  <si>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</si>
  <si>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</si>
  <si>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</si>
  <si>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</si>
  <si>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</si>
  <si>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</si>
  <si>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</si>
  <si>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</si>
  <si>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</si>
  <si>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</si>
  <si>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</si>
  <si>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</si>
  <si>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</si>
  <si>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</si>
  <si>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</si>
  <si>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</si>
  <si>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</si>
  <si>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</si>
  <si>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</si>
  <si>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</si>
  <si>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</si>
  <si>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</si>
  <si>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</si>
  <si>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</si>
  <si>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</si>
  <si>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</si>
  <si>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</si>
  <si>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</si>
  <si>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</si>
  <si>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</si>
  <si>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</si>
  <si>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</si>
  <si>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</si>
  <si>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</si>
  <si>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</si>
  <si>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</si>
  <si>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</si>
  <si>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</si>
  <si>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</si>
  <si>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</si>
  <si>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</si>
  <si>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</si>
  <si>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</si>
  <si>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</si>
  <si>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</si>
  <si>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</si>
  <si>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</si>
  <si>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</si>
  <si>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</si>
  <si>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</si>
  <si>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</si>
  <si>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</si>
  <si>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</si>
  <si>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</si>
  <si>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</si>
  <si>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</si>
  <si>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</si>
  <si>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</si>
  <si>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</si>
  <si>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</si>
  <si>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</si>
  <si>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</si>
  <si>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</si>
  <si>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</si>
  <si>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</si>
  <si>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</si>
  <si>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</si>
  <si>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</si>
  <si>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</si>
  <si>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</si>
  <si>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</si>
  <si>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</si>
  <si>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</si>
  <si>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</si>
  <si>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</si>
  <si>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</si>
  <si>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</si>
  <si>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</si>
  <si>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</si>
  <si>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</si>
  <si>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</si>
  <si>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</si>
  <si>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</si>
  <si>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</si>
  <si>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</si>
  <si>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</si>
  <si>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</si>
  <si>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</si>
  <si>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</si>
  <si>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</si>
  <si>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</si>
  <si>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</si>
  <si>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</si>
  <si>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</si>
  <si>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</si>
  <si>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</si>
  <si>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</si>
  <si>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</si>
  <si>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</si>
  <si>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</si>
  <si>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</si>
  <si>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</si>
  <si>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</si>
  <si>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</si>
  <si>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</si>
  <si>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</si>
  <si>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</si>
  <si>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</si>
  <si>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</si>
  <si>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</si>
  <si>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</si>
  <si>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</si>
  <si>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</si>
  <si>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</si>
  <si>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</si>
  <si>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</si>
  <si>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</si>
  <si>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</si>
  <si>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</si>
  <si>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</si>
  <si>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</si>
  <si>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</si>
  <si>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</si>
  <si>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</si>
  <si>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</si>
  <si>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</si>
  <si>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</si>
  <si>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</si>
  <si>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</si>
  <si>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</si>
  <si>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</si>
  <si>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</si>
  <si>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</si>
  <si>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</si>
  <si>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</si>
  <si>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</si>
  <si>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</si>
  <si>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</si>
  <si>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</si>
  <si>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</si>
  <si>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</si>
  <si>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</si>
  <si>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</si>
  <si>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</si>
  <si>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</si>
  <si>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</si>
  <si>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</si>
  <si>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</si>
  <si>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</si>
  <si>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</si>
  <si>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</si>
  <si>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</si>
  <si>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</si>
  <si>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</si>
  <si>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</si>
  <si>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</si>
  <si>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</si>
  <si>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</si>
  <si>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</si>
  <si>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</si>
  <si>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</si>
  <si>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</si>
  <si>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</si>
  <si>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</si>
  <si>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</si>
  <si>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</si>
  <si>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</si>
  <si>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</si>
  <si>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</si>
  <si>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</si>
  <si>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</si>
  <si>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</si>
  <si>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</si>
  <si>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</si>
  <si>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</si>
  <si>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</si>
  <si>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</si>
  <si>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</si>
  <si>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</si>
  <si>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</si>
  <si>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</si>
  <si>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</si>
  <si>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</si>
  <si>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</si>
  <si>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</si>
  <si>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</si>
  <si>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</si>
  <si>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</si>
  <si>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</si>
  <si>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</si>
  <si>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</si>
  <si>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</si>
  <si>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</si>
  <si>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</si>
  <si>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</si>
  <si>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</si>
  <si>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</si>
  <si>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</si>
  <si>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</si>
  <si>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</si>
  <si>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</si>
  <si>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</si>
  <si>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</si>
  <si>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</si>
  <si>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</si>
  <si>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</si>
  <si>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</si>
  <si>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</si>
  <si>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</si>
  <si>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</si>
  <si>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</si>
  <si>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</si>
  <si>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</si>
  <si>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</si>
  <si>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</si>
  <si>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</si>
  <si>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</si>
  <si>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</si>
  <si>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</si>
  <si>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</si>
  <si>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</si>
  <si>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</si>
  <si>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</si>
  <si>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</si>
  <si>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</si>
  <si>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</si>
  <si>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</si>
  <si>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</si>
  <si>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</si>
  <si>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</si>
  <si>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</si>
  <si>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</si>
  <si>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</si>
  <si>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</si>
  <si>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</si>
  <si>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</si>
  <si>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</si>
  <si>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</si>
  <si>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</si>
  <si>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</si>
  <si>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</si>
  <si>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</si>
  <si>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</si>
  <si>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</si>
  <si>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</si>
  <si>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</si>
  <si>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</si>
  <si>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</si>
  <si>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</si>
  <si>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</si>
  <si>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</si>
  <si>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</si>
  <si>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</si>
  <si>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</si>
  <si>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</si>
  <si>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</si>
  <si>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</si>
  <si>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</si>
  <si>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</si>
  <si>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</si>
  <si>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</si>
  <si>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</si>
  <si>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</si>
  <si>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</si>
  <si>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</si>
  <si>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</si>
  <si>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</si>
  <si>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</si>
  <si>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</si>
  <si>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</si>
  <si>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</si>
  <si>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</si>
  <si>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</si>
  <si>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</si>
  <si>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</si>
  <si>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</si>
  <si>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</si>
  <si>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</si>
  <si>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</si>
  <si>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</si>
  <si>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</si>
  <si>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</si>
  <si>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</si>
  <si>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</si>
  <si>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</si>
  <si>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</si>
  <si>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</si>
  <si>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</si>
  <si>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</si>
  <si>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</si>
  <si>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</si>
  <si>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</si>
  <si>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</si>
  <si>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</si>
  <si>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</si>
  <si>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</si>
  <si>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</si>
  <si>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</si>
  <si>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</si>
  <si>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</si>
  <si>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</si>
  <si>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</si>
  <si>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</si>
  <si>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</si>
  <si>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</si>
  <si>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</si>
  <si>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</si>
  <si>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</si>
  <si>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</si>
  <si>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</si>
  <si>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</si>
  <si>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</si>
  <si>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</si>
  <si>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</si>
  <si>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</si>
  <si>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</si>
  <si>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</si>
  <si>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</si>
  <si>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</si>
  <si>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</si>
  <si>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</si>
  <si>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</si>
  <si>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</si>
  <si>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</si>
  <si>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</si>
  <si>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</si>
  <si>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</si>
  <si>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</si>
  <si>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</si>
  <si>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</si>
  <si>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</si>
  <si>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</si>
  <si>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</si>
  <si>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</si>
  <si>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</si>
  <si>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</si>
  <si>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</si>
  <si>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</si>
  <si>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</si>
  <si>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</si>
  <si>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</si>
  <si>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</si>
  <si>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</si>
  <si>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</si>
  <si>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</si>
  <si>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</si>
  <si>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</si>
  <si>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</si>
  <si>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</si>
  <si>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</si>
  <si>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</si>
  <si>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</si>
  <si>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</si>
  <si>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</si>
  <si>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</si>
  <si>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</si>
  <si>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</si>
  <si>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</si>
  <si>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</si>
  <si>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</si>
  <si>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</si>
  <si>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</si>
  <si>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</si>
  <si>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</si>
  <si>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</si>
  <si>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</si>
  <si>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</si>
  <si>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</si>
  <si>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</si>
  <si>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</si>
  <si>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</si>
  <si>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</si>
  <si>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</si>
  <si>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</si>
  <si>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</si>
  <si>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</si>
  <si>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</si>
  <si>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</si>
  <si>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</si>
  <si>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</si>
  <si>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</si>
  <si>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</si>
  <si>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</si>
  <si>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</si>
  <si>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</si>
  <si>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</si>
  <si>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</si>
  <si>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</si>
  <si>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</si>
  <si>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</si>
  <si>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</si>
  <si>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</si>
  <si>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</si>
  <si>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</si>
  <si>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</si>
  <si>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</si>
  <si>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</si>
  <si>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</si>
  <si>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</si>
  <si>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</si>
  <si>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</si>
  <si>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</si>
  <si>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</si>
  <si>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</si>
  <si>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</si>
  <si>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</si>
  <si>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</si>
  <si>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</si>
  <si>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</si>
  <si>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</si>
  <si>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</si>
  <si>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</si>
  <si>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</si>
  <si>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</si>
  <si>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</si>
  <si>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</si>
  <si>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</si>
  <si>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</si>
  <si>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</si>
  <si>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</si>
  <si>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</si>
  <si>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</si>
  <si>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</si>
  <si>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</si>
  <si>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</si>
  <si>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</si>
  <si>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</si>
  <si>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</si>
  <si>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</si>
  <si>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</si>
  <si>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</si>
  <si>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</si>
  <si>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</si>
  <si>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</si>
  <si>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</si>
  <si>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</si>
  <si>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</si>
  <si>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</si>
  <si>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</si>
  <si>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</si>
  <si>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</si>
  <si>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</si>
  <si>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</si>
  <si>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</si>
  <si>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</si>
  <si>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</si>
  <si>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</si>
  <si>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</si>
  <si>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</si>
  <si>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</si>
  <si>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</si>
  <si>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</si>
  <si>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</si>
  <si>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</si>
  <si>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</si>
  <si>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</si>
  <si>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</si>
  <si>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</si>
  <si>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</si>
  <si>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</si>
  <si>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</si>
  <si>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</si>
  <si>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</si>
  <si>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</si>
  <si>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</si>
  <si>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</si>
  <si>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</si>
  <si>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</si>
  <si>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</si>
  <si>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</si>
  <si>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</si>
  <si>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</si>
  <si>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</si>
  <si>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</si>
  <si>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</si>
  <si>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</si>
  <si>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</si>
  <si>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</si>
  <si>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</si>
  <si>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</si>
  <si>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</si>
  <si>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</si>
  <si>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</si>
  <si>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</si>
  <si>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</si>
  <si>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</si>
  <si>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</si>
  <si>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</si>
  <si>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</si>
  <si>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</si>
  <si>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</si>
  <si>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</si>
  <si>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</si>
  <si>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</si>
  <si>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</si>
  <si>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</si>
  <si>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</si>
  <si>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</si>
  <si>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</si>
  <si>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</si>
  <si>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</si>
  <si>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</si>
  <si>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</si>
  <si>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</si>
  <si>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</si>
  <si>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</si>
  <si>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</si>
  <si>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</si>
  <si>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</si>
  <si>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</si>
  <si>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</si>
  <si>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</si>
  <si>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</si>
  <si>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</si>
  <si>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</si>
  <si>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</si>
  <si>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</si>
  <si>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</si>
  <si>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</si>
  <si>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</si>
  <si>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</si>
  <si>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</si>
  <si>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</si>
  <si>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</si>
  <si>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</si>
  <si>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</si>
  <si>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</si>
  <si>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</si>
  <si>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</si>
  <si>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</si>
  <si>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</si>
  <si>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</si>
  <si>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</si>
  <si>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</si>
  <si>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</si>
  <si>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</si>
  <si>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</si>
  <si>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</si>
  <si>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</si>
  <si>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</si>
  <si>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</si>
  <si>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</si>
  <si>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</si>
  <si>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</si>
  <si>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</si>
  <si>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</si>
  <si>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</si>
  <si>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</si>
  <si>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</si>
  <si>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</si>
  <si>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</si>
  <si>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</si>
  <si>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</si>
  <si>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</si>
  <si>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</si>
  <si>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</si>
  <si>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</si>
  <si>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</si>
  <si>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</si>
  <si>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</si>
  <si>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</si>
  <si>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</si>
  <si>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</si>
  <si>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</si>
  <si>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</si>
  <si>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</si>
  <si>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</si>
  <si>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</si>
  <si>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</si>
  <si>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</si>
  <si>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</si>
  <si>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</si>
  <si>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</si>
  <si>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</si>
  <si>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</si>
  <si>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</si>
  <si>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</si>
  <si>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</si>
  <si>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</si>
  <si>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</si>
  <si>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</si>
  <si>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</si>
  <si>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</si>
  <si>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</si>
  <si>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</si>
  <si>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</si>
  <si>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</si>
  <si>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</si>
  <si>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</si>
  <si>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</si>
  <si>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</si>
  <si>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</si>
  <si>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</si>
  <si>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</si>
  <si>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</si>
  <si>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</si>
  <si>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</si>
  <si>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</si>
  <si>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</si>
  <si>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</si>
  <si>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</si>
  <si>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</si>
  <si>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</si>
  <si>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</si>
  <si>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</si>
  <si>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</si>
  <si>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</si>
  <si>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</si>
  <si>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</si>
  <si>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</si>
  <si>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</si>
  <si>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</si>
  <si>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</si>
  <si>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</si>
  <si>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</si>
  <si>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</si>
  <si>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</si>
  <si>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</si>
  <si>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</si>
  <si>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</si>
  <si>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</si>
  <si>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</si>
  <si>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</si>
  <si>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</si>
  <si>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</si>
  <si>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</si>
  <si>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</si>
  <si>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</si>
  <si>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</si>
  <si>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</si>
  <si>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</si>
  <si>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</si>
  <si>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</si>
  <si>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</si>
  <si>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</si>
  <si>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</si>
  <si>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</si>
  <si>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</si>
  <si>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</si>
  <si>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</si>
  <si>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</si>
  <si>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</si>
  <si>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</si>
  <si>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</si>
  <si>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</si>
  <si>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</si>
  <si>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</si>
  <si>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</si>
  <si>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</si>
  <si>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</si>
  <si>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</si>
  <si>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</si>
  <si>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</si>
  <si>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</si>
  <si>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</si>
  <si>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</si>
  <si>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</si>
  <si>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</si>
  <si>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</si>
  <si>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</si>
  <si>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</si>
  <si>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</si>
  <si>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</si>
  <si>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</si>
  <si>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</si>
  <si>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</si>
  <si>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</si>
  <si>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</si>
  <si>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</si>
  <si>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</si>
  <si>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</si>
  <si>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</si>
  <si>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</si>
  <si>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</si>
  <si>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</si>
  <si>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</si>
  <si>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</si>
  <si>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</si>
  <si>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</si>
  <si>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</si>
  <si>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</si>
  <si>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</si>
  <si>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</si>
  <si>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</si>
  <si>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</si>
  <si>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</si>
  <si>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</si>
  <si>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</si>
  <si>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</si>
  <si>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</si>
  <si>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</si>
  <si>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</si>
  <si>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</si>
  <si>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</si>
  <si>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</si>
  <si>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</si>
  <si>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</si>
  <si>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</si>
  <si>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</si>
  <si>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</si>
  <si>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</si>
  <si>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</si>
  <si>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</si>
  <si>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</si>
  <si>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</si>
  <si>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</si>
  <si>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</si>
  <si>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</si>
  <si>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</si>
  <si>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</si>
  <si>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</si>
  <si>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</si>
  <si>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</si>
  <si>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</si>
  <si>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</si>
  <si>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</si>
  <si>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</si>
  <si>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</si>
  <si>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</si>
  <si>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</si>
  <si>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</si>
  <si>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</si>
  <si>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</si>
  <si>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</si>
  <si>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</si>
  <si>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</si>
  <si>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</si>
  <si>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</si>
  <si>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</si>
  <si>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</si>
  <si>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</si>
  <si>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</si>
  <si>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</si>
  <si>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</si>
  <si>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</si>
  <si>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</si>
  <si>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</si>
  <si>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</si>
  <si>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</si>
  <si>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</si>
  <si>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</si>
  <si>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</si>
  <si>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</si>
  <si>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</si>
  <si>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</si>
  <si>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</si>
  <si>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</si>
  <si>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</si>
  <si>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</si>
  <si>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</si>
  <si>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</si>
  <si>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</si>
  <si>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</si>
  <si>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</si>
  <si>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</si>
  <si>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</si>
  <si>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</si>
  <si>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</si>
  <si>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</si>
  <si>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</si>
  <si>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</si>
  <si>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</si>
  <si>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</si>
  <si>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</si>
  <si>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</si>
  <si>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</si>
  <si>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</si>
  <si>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</si>
  <si>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</si>
  <si>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</si>
  <si>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</si>
  <si>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</si>
  <si>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</si>
  <si>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</si>
  <si>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</si>
  <si>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</si>
  <si>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</si>
  <si>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</si>
  <si>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</si>
  <si>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</si>
  <si>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</si>
  <si>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</si>
  <si>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</si>
  <si>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</si>
  <si>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</si>
  <si>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</si>
  <si>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</si>
  <si>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</si>
  <si>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</si>
  <si>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</si>
  <si>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</si>
  <si>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</si>
  <si>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</si>
  <si>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</si>
  <si>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</si>
  <si>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</si>
  <si>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</si>
  <si>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</si>
  <si>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</si>
  <si>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</si>
  <si>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</si>
  <si>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</si>
  <si>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</si>
  <si>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</si>
  <si>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</si>
  <si>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</si>
  <si>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</si>
  <si>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</si>
  <si>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</si>
  <si>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</si>
  <si>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</si>
  <si>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</si>
  <si>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</si>
  <si>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</si>
  <si>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</si>
  <si>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</si>
  <si>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</si>
  <si>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</si>
  <si>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</si>
  <si>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</si>
  <si>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</si>
  <si>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</si>
  <si>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</si>
  <si>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</si>
  <si>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</si>
  <si>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</si>
  <si>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</si>
  <si>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</si>
  <si>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</si>
  <si>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</si>
  <si>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</si>
  <si>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</si>
  <si>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</si>
  <si>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</si>
  <si>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</si>
  <si>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</si>
  <si>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</si>
  <si>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</si>
  <si>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</si>
  <si>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</si>
  <si>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</si>
  <si>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</si>
  <si>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</si>
  <si>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</si>
  <si>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</si>
  <si>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</si>
  <si>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</si>
  <si>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</si>
  <si>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</si>
  <si>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</si>
  <si>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</si>
  <si>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</si>
  <si>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</si>
  <si>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</si>
  <si>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</si>
  <si>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</si>
  <si>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</si>
  <si>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</si>
  <si>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</si>
  <si>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</si>
  <si>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</si>
  <si>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</si>
  <si>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</si>
  <si>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</si>
  <si>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</si>
  <si>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</si>
  <si>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</si>
  <si>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</si>
  <si>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</si>
  <si>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</si>
  <si>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</si>
  <si>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</si>
  <si>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</si>
  <si>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</si>
  <si>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</si>
  <si>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</si>
  <si>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</si>
  <si>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</si>
  <si>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</si>
  <si>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</si>
  <si>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</si>
  <si>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</si>
  <si>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</si>
  <si>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</si>
  <si>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</si>
  <si>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</si>
  <si>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</si>
  <si>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</si>
  <si>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</si>
  <si>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</si>
  <si>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</si>
  <si>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</si>
  <si>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</si>
  <si>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</si>
  <si>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</si>
  <si>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</si>
  <si>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</si>
  <si>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</si>
  <si>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</si>
  <si>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</si>
  <si>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</si>
  <si>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</si>
  <si>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</si>
  <si>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</si>
  <si>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</si>
  <si>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</si>
  <si>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</si>
  <si>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</si>
  <si>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</si>
  <si>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</si>
  <si>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</si>
  <si>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</si>
  <si>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</si>
  <si>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</si>
  <si>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</si>
  <si>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</si>
  <si>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</si>
  <si>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</si>
  <si>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</si>
  <si>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</si>
  <si>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</si>
  <si>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</si>
  <si>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</si>
  <si>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</si>
  <si>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</si>
  <si>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</si>
  <si>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</si>
  <si>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</si>
  <si>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</si>
  <si>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</si>
  <si>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</si>
  <si>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</si>
  <si>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</si>
  <si>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</si>
  <si>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</si>
  <si>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</si>
  <si>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</si>
  <si>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</si>
  <si>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</si>
  <si>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</si>
  <si>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</si>
  <si>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</si>
  <si>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</si>
  <si>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</si>
  <si>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</si>
  <si>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</si>
  <si>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</si>
  <si>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</si>
  <si>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</si>
  <si>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</si>
  <si>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</si>
  <si>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</si>
  <si>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</si>
  <si>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</si>
  <si>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</si>
  <si>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</si>
  <si>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</si>
  <si>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</si>
  <si>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</si>
  <si>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</si>
  <si>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</si>
  <si>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</si>
  <si>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</si>
  <si>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</si>
  <si>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</si>
  <si>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</si>
  <si>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</si>
  <si>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</si>
  <si>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</si>
  <si>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</si>
  <si>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</si>
  <si>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</si>
  <si>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</si>
  <si>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</si>
  <si>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</si>
  <si>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</si>
  <si>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</si>
  <si>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</si>
  <si>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</si>
  <si>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</si>
  <si>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</si>
  <si>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</si>
  <si>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</si>
  <si>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</si>
  <si>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</si>
  <si>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</si>
  <si>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</si>
  <si>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</si>
  <si>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</si>
  <si>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</si>
  <si>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</si>
  <si>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</si>
  <si>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</si>
  <si>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</si>
  <si>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</si>
  <si>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</si>
  <si>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</si>
  <si>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</si>
  <si>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</si>
  <si>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</si>
  <si>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</si>
  <si>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</si>
  <si>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</si>
  <si>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</si>
  <si>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</si>
  <si>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</si>
  <si>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</si>
  <si>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</si>
  <si>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</si>
  <si>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</si>
  <si>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</si>
  <si>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</si>
  <si>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</si>
  <si>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</si>
  <si>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</si>
  <si>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</si>
  <si>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</si>
  <si>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</si>
  <si>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</si>
  <si>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</si>
  <si>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</si>
  <si>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</si>
  <si>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</si>
  <si>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</si>
  <si>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</si>
  <si>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</si>
  <si>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</si>
  <si>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</si>
  <si>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</si>
  <si>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</si>
  <si>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</si>
  <si>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</si>
  <si>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</si>
  <si>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</si>
  <si>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</si>
  <si>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</si>
  <si>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</si>
  <si>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</si>
  <si>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</si>
  <si>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</si>
  <si>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</si>
  <si>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</si>
  <si>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</si>
  <si>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</si>
  <si>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</si>
  <si>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</si>
  <si>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</si>
  <si>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</si>
  <si>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</si>
  <si>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</si>
  <si>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</si>
  <si>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</si>
  <si>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</si>
  <si>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</si>
  <si>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</si>
  <si>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</si>
  <si>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</si>
  <si>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</si>
  <si>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</si>
  <si>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</si>
  <si>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</si>
  <si>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</si>
  <si>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</si>
  <si>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</si>
  <si>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</si>
  <si>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</si>
  <si>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</si>
  <si>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</si>
  <si>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</si>
  <si>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</si>
  <si>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</si>
  <si>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</si>
  <si>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</si>
  <si>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</si>
  <si>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</si>
  <si>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</si>
  <si>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</si>
  <si>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</si>
  <si>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</si>
  <si>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</si>
  <si>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</si>
  <si>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</si>
  <si>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</si>
  <si>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</si>
  <si>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</si>
  <si>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</si>
  <si>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</si>
  <si>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</si>
  <si>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</si>
  <si>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</si>
  <si>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</si>
  <si>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</si>
  <si>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</si>
  <si>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</si>
  <si>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</si>
  <si>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</si>
  <si>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</si>
  <si>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</si>
  <si>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</si>
  <si>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</si>
  <si>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</si>
  <si>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</si>
  <si>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</si>
  <si>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</si>
  <si>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</si>
  <si>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</si>
  <si>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</si>
  <si>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</si>
  <si>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</si>
  <si>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</si>
  <si>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</si>
  <si>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</si>
  <si>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</si>
  <si>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</si>
  <si>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</si>
  <si>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</si>
  <si>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</si>
  <si>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</si>
  <si>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</si>
  <si>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</si>
  <si>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</si>
  <si>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</si>
  <si>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</si>
  <si>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</si>
  <si>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</si>
  <si>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</si>
  <si>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</si>
  <si>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</si>
  <si>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</si>
  <si>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</si>
  <si>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</si>
  <si>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</si>
  <si>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</si>
  <si>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</si>
  <si>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</si>
  <si>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</si>
  <si>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</si>
  <si>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</si>
  <si>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</si>
  <si>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</si>
  <si>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</si>
  <si>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</si>
  <si>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</si>
  <si>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</si>
  <si>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</si>
  <si>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</si>
  <si>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</si>
  <si>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</si>
  <si>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</si>
  <si>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</si>
  <si>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</si>
  <si>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</si>
  <si>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</si>
  <si>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</si>
  <si>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</si>
  <si>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</si>
  <si>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</si>
  <si>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</si>
  <si>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</si>
  <si>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</si>
  <si>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</si>
  <si>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</si>
  <si>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</si>
  <si>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</si>
  <si>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</si>
  <si>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</si>
  <si>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</si>
  <si>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</si>
  <si>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</si>
  <si>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</si>
  <si>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</si>
  <si>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</si>
  <si>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</si>
  <si>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</si>
  <si>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</si>
  <si>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</si>
  <si>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</si>
  <si>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</si>
  <si>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</si>
  <si>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</si>
  <si>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</si>
  <si>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</si>
  <si>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</si>
  <si>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</si>
  <si>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</si>
  <si>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</si>
  <si>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</si>
  <si>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</si>
  <si>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</si>
  <si>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</si>
  <si>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</si>
  <si>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</si>
  <si>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</si>
  <si>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</si>
  <si>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</si>
  <si>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</si>
  <si>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</si>
  <si>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</si>
  <si>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</si>
  <si>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</si>
  <si>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</si>
  <si>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</si>
  <si>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</si>
  <si>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</si>
  <si>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</si>
  <si>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</si>
  <si>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</si>
  <si>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</si>
  <si>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</si>
  <si>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</si>
  <si>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</si>
  <si>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</si>
  <si>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</si>
  <si>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</si>
  <si>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</si>
  <si>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</si>
  <si>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</si>
  <si>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</si>
  <si>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</si>
  <si>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</si>
  <si>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</si>
  <si>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</si>
  <si>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</si>
  <si>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</si>
  <si>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</si>
  <si>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</si>
  <si>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</si>
  <si>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</si>
  <si>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</si>
  <si>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</si>
  <si>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</si>
  <si>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</si>
  <si>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</si>
  <si>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</si>
  <si>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</si>
  <si>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</si>
  <si>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</si>
  <si>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</si>
  <si>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</si>
  <si>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</si>
  <si>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</si>
  <si>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</si>
  <si>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</si>
  <si>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</si>
  <si>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</si>
  <si>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</si>
  <si>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</si>
  <si>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</si>
  <si>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</si>
  <si>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</si>
  <si>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</si>
  <si>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</si>
  <si>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</si>
  <si>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</si>
  <si>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</si>
  <si>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</si>
  <si>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</si>
  <si>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</si>
  <si>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</si>
  <si>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</si>
  <si>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</si>
  <si>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</si>
  <si>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</si>
  <si>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</si>
  <si>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</si>
  <si>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</si>
  <si>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</si>
  <si>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</si>
  <si>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</si>
  <si>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</si>
  <si>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</si>
  <si>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</si>
  <si>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</si>
  <si>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</si>
  <si>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</si>
  <si>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</si>
  <si>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</si>
  <si>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</si>
  <si>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</si>
  <si>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</si>
  <si>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</si>
  <si>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</si>
  <si>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</si>
  <si>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</si>
  <si>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</si>
  <si>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</si>
  <si>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</si>
  <si>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</si>
  <si>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</si>
  <si>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</si>
  <si>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</si>
  <si>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</si>
  <si>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</si>
  <si>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</si>
  <si>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</si>
  <si>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</si>
  <si>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</si>
  <si>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</si>
  <si>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</si>
  <si>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</si>
  <si>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</si>
  <si>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</si>
  <si>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</si>
  <si>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</si>
  <si>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</si>
  <si>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</si>
  <si>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</si>
  <si>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</si>
  <si>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</si>
  <si>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</si>
  <si>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</si>
  <si>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</si>
  <si>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</si>
  <si>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</si>
  <si>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</si>
  <si>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</si>
  <si>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</si>
  <si>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</si>
  <si>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</si>
  <si>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</si>
  <si>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</si>
  <si>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</si>
  <si>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</si>
  <si>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</si>
  <si>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</si>
  <si>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</si>
  <si>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</si>
  <si>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</si>
  <si>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</si>
  <si>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</si>
  <si>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</si>
  <si>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</si>
  <si>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</si>
  <si>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</si>
  <si>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</si>
  <si>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</si>
  <si>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</si>
  <si>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</si>
  <si>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</si>
  <si>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</si>
  <si>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</si>
  <si>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</si>
  <si>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</si>
  <si>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</si>
  <si>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</si>
  <si>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</si>
  <si>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</si>
  <si>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</si>
  <si>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</si>
  <si>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</si>
  <si>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</si>
  <si>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</si>
  <si>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</si>
  <si>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</si>
  <si>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</si>
  <si>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</si>
  <si>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</si>
  <si>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</si>
  <si>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</si>
  <si>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</si>
  <si>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</si>
  <si>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</si>
  <si>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</si>
  <si>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</si>
  <si>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</si>
  <si>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</si>
  <si>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</si>
  <si>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</si>
  <si>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</si>
  <si>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</si>
  <si>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</si>
  <si>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</si>
  <si>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</si>
  <si>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</si>
  <si>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</si>
  <si>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</si>
  <si>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</si>
  <si>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</si>
  <si>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</si>
  <si>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</si>
  <si>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</si>
  <si>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</si>
  <si>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</si>
  <si>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</si>
  <si>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</si>
  <si>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</si>
  <si>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</si>
  <si>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</si>
  <si>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</si>
  <si>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</si>
  <si>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</si>
  <si>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</si>
  <si>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</si>
  <si>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</si>
  <si>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</si>
  <si>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</si>
  <si>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</si>
  <si>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</si>
  <si>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</si>
  <si>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</si>
  <si>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</si>
  <si>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</si>
  <si>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</si>
  <si>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</si>
  <si>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</si>
  <si>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</si>
  <si>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</si>
  <si>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</si>
  <si>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</si>
  <si>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</si>
  <si>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</si>
  <si>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</si>
  <si>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</si>
  <si>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</si>
  <si>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</si>
  <si>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</si>
  <si>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</si>
  <si>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</si>
  <si>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</si>
  <si>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</si>
  <si>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</si>
  <si>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</si>
  <si>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</si>
  <si>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</si>
  <si>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</si>
  <si>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</si>
  <si>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</si>
  <si>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</si>
  <si>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</si>
  <si>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</si>
  <si>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</si>
  <si>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</si>
  <si>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</si>
  <si>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</si>
  <si>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</si>
  <si>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</si>
  <si>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</si>
  <si>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</si>
  <si>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</si>
  <si>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</si>
  <si>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</si>
  <si>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</si>
  <si>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</si>
  <si>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</si>
  <si>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</si>
  <si>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</si>
  <si>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</si>
  <si>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</si>
  <si>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</si>
  <si>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</si>
  <si>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</si>
  <si>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</si>
  <si>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</si>
  <si>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</si>
  <si>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</si>
  <si>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</si>
  <si>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</si>
  <si>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</si>
  <si>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</si>
  <si>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</si>
  <si>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</si>
  <si>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</si>
  <si>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</si>
  <si>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</si>
  <si>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</si>
  <si>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</si>
  <si>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</si>
  <si>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</si>
  <si>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</si>
  <si>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</si>
  <si>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</si>
  <si>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</si>
  <si>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</si>
  <si>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</si>
  <si>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</si>
  <si>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</si>
  <si>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</si>
  <si>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</si>
  <si>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</si>
  <si>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</si>
  <si>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</si>
  <si>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</si>
  <si>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</si>
  <si>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</si>
  <si>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</si>
  <si>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</si>
  <si>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</si>
  <si>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</si>
  <si>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</si>
  <si>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</si>
  <si>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</si>
  <si>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</si>
  <si>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</si>
  <si>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</si>
  <si>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</si>
  <si>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</si>
  <si>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</si>
  <si>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</si>
  <si>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</si>
  <si>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</si>
  <si>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</si>
  <si>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</si>
  <si>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</si>
  <si>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</si>
  <si>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</si>
  <si>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</si>
  <si>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</si>
  <si>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</si>
  <si>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</si>
  <si>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</si>
  <si>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</si>
  <si>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</si>
  <si>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</si>
  <si>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</si>
  <si>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</si>
  <si>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</si>
  <si>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</si>
  <si>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</si>
  <si>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</si>
  <si>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</si>
  <si>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</si>
  <si>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</si>
  <si>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</si>
  <si>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</si>
  <si>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</si>
  <si>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</si>
  <si>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</si>
  <si>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</si>
  <si>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</si>
  <si>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</si>
  <si>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</si>
  <si>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</si>
  <si>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</si>
  <si>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</si>
  <si>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</si>
  <si>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</si>
  <si>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</si>
  <si>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</si>
  <si>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</si>
  <si>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</si>
  <si>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</si>
  <si>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</si>
  <si>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</si>
  <si>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</si>
  <si>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</si>
  <si>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</si>
  <si>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</si>
  <si>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</si>
  <si>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</si>
  <si>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</si>
  <si>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</si>
  <si>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</si>
  <si>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</si>
  <si>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</si>
  <si>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</si>
  <si>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</si>
  <si>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</si>
  <si>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</si>
  <si>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</si>
  <si>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</si>
  <si>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</si>
  <si>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</si>
  <si>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</si>
  <si>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</si>
  <si>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</si>
  <si>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</si>
  <si>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</si>
  <si>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</si>
  <si>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</si>
  <si>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</si>
  <si>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</si>
  <si>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</si>
  <si>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</si>
  <si>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</si>
  <si>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</si>
  <si>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</si>
  <si>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</si>
  <si>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</si>
  <si>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</si>
  <si>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</si>
  <si>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</si>
  <si>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</si>
  <si>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</si>
  <si>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</si>
  <si>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</si>
  <si>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</si>
  <si>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</si>
  <si>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</si>
  <si>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</si>
  <si>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</si>
  <si>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</si>
  <si>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</si>
  <si>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</si>
  <si>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</si>
  <si>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</si>
  <si>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</si>
  <si>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</si>
  <si>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</si>
  <si>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</si>
  <si>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</si>
  <si>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</si>
  <si>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</si>
  <si>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</si>
  <si>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</si>
  <si>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</si>
  <si>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</si>
  <si>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</si>
  <si>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</si>
  <si>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</si>
  <si>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</si>
  <si>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</si>
  <si>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</si>
  <si>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</si>
  <si>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</si>
  <si>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</si>
  <si>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</si>
  <si>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</si>
  <si>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</si>
  <si>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</si>
  <si>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</si>
  <si>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</si>
  <si>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</si>
  <si>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</si>
  <si>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</si>
  <si>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</si>
  <si>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</si>
  <si>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</si>
  <si>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</si>
  <si>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</si>
  <si>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</si>
  <si>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</si>
  <si>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</si>
  <si>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</si>
  <si>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</si>
  <si>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</si>
  <si>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</si>
  <si>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</si>
  <si>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</si>
  <si>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</si>
  <si>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</si>
  <si>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</si>
  <si>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</si>
  <si>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</si>
  <si>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</si>
  <si>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</si>
  <si>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</si>
  <si>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</si>
  <si>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</si>
  <si>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</si>
  <si>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</si>
  <si>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</si>
  <si>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</si>
  <si>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</si>
  <si>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</si>
  <si>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</si>
  <si>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</si>
  <si>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</si>
  <si>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</si>
  <si>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</si>
  <si>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</si>
  <si>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</si>
  <si>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</si>
  <si>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</si>
  <si>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</si>
  <si>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</si>
  <si>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</si>
  <si>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</si>
  <si>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</si>
  <si>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</si>
  <si>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</si>
  <si>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</si>
  <si>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</si>
  <si>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</si>
  <si>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</si>
  <si>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</si>
  <si>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</si>
  <si>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</si>
  <si>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</si>
  <si>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</si>
  <si>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</si>
  <si>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</si>
  <si>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</si>
  <si>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</si>
  <si>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</si>
  <si>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</si>
  <si>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</si>
  <si>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</si>
  <si>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</si>
  <si>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</si>
  <si>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</si>
  <si>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</si>
  <si>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</si>
  <si>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</si>
  <si>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</si>
  <si>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</si>
  <si>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</si>
  <si>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</si>
  <si>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</si>
  <si>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</si>
  <si>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</si>
  <si>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</si>
  <si>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</si>
  <si>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</si>
  <si>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</si>
  <si>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</si>
  <si>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</si>
  <si>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</si>
  <si>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</si>
  <si>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</si>
  <si>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</si>
  <si>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</si>
  <si>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</si>
  <si>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</si>
  <si>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</si>
  <si>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</si>
  <si>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</si>
  <si>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</si>
  <si>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</si>
  <si>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</si>
  <si>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</si>
  <si>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</si>
  <si>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</si>
  <si>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</si>
  <si>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</si>
  <si>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</si>
  <si>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</si>
  <si>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</si>
  <si>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</si>
  <si>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</si>
  <si>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</si>
  <si>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</si>
  <si>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</si>
  <si>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</si>
  <si>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</si>
  <si>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</si>
  <si>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</si>
  <si>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</si>
  <si>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</si>
  <si>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</si>
  <si>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</si>
  <si>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</si>
  <si>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</si>
  <si>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</si>
  <si>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</si>
  <si>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</si>
  <si>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</si>
  <si>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</si>
  <si>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</si>
  <si>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</si>
  <si>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</si>
  <si>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</si>
  <si>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</si>
  <si>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</si>
  <si>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</si>
  <si>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</si>
  <si>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</si>
  <si>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</si>
  <si>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</si>
  <si>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</si>
  <si>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</si>
  <si>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</si>
  <si>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</si>
  <si>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</si>
  <si>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</si>
  <si>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</si>
  <si>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</si>
  <si>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</si>
  <si>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</si>
  <si>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</si>
  <si>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</si>
  <si>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</si>
  <si>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</si>
  <si>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</si>
  <si>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</si>
  <si>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</si>
  <si>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</si>
  <si>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</si>
  <si>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</si>
  <si>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</si>
  <si>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</si>
  <si>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</si>
  <si>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</si>
  <si>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</si>
  <si>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</si>
  <si>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</si>
  <si>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</si>
  <si>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</si>
  <si>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</si>
  <si>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</si>
  <si>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</si>
  <si>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</si>
  <si>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</si>
  <si>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</si>
  <si>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</si>
  <si>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</si>
  <si>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</si>
  <si>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</si>
  <si>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</si>
  <si>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</si>
  <si>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</si>
  <si>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</si>
  <si>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</si>
  <si>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</si>
  <si>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</si>
  <si>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</si>
  <si>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</si>
  <si>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</si>
  <si>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</si>
  <si>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</si>
  <si>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</si>
  <si>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</si>
  <si>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</si>
  <si>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</si>
  <si>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</si>
  <si>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</si>
  <si>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</si>
  <si>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</si>
  <si>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</si>
  <si>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</si>
  <si>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</si>
  <si>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</si>
  <si>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</si>
  <si>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</si>
  <si>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</si>
  <si>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</si>
  <si>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</si>
  <si>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</si>
  <si>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</si>
  <si>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</si>
  <si>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</si>
  <si>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</si>
  <si>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</si>
  <si>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</si>
  <si>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</si>
  <si>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</si>
  <si>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</si>
  <si>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</si>
  <si>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</si>
  <si>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</si>
  <si>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</si>
  <si>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</si>
  <si>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</si>
  <si>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</si>
  <si>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</si>
  <si>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</si>
  <si>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</si>
  <si>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</si>
  <si>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</si>
  <si>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</si>
  <si>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</si>
  <si>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</si>
  <si>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</si>
  <si>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</si>
  <si>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</si>
  <si>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</si>
  <si>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</si>
  <si>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</si>
  <si>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</si>
  <si>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</si>
  <si>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</si>
  <si>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</si>
  <si>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</si>
  <si>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</si>
  <si>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</si>
  <si>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</si>
  <si>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</si>
  <si>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</si>
  <si>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</si>
  <si>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</si>
  <si>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</si>
  <si>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</si>
  <si>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</si>
  <si>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</si>
  <si>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</si>
  <si>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</si>
  <si>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</si>
  <si>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</si>
  <si>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</si>
  <si>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</si>
  <si>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</si>
  <si>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</si>
  <si>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</si>
  <si>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</si>
  <si>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</si>
  <si>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</si>
  <si>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</si>
  <si>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</si>
  <si>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</si>
  <si>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</si>
  <si>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</si>
  <si>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</si>
  <si>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</si>
  <si>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</si>
  <si>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</si>
  <si>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</si>
  <si>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</si>
  <si>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</si>
  <si>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</si>
  <si>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</si>
  <si>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</si>
  <si>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</si>
  <si>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</si>
  <si>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</si>
  <si>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</si>
  <si>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</si>
  <si>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</si>
  <si>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</si>
  <si>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</si>
  <si>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</si>
  <si>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</si>
  <si>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</si>
  <si>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</si>
  <si>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</si>
  <si>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</si>
  <si>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</si>
  <si>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</si>
  <si>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</si>
  <si>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</si>
  <si>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</si>
  <si>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</si>
  <si>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</si>
  <si>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</si>
  <si>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</si>
  <si>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</si>
  <si>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</si>
  <si>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</si>
  <si>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</si>
  <si>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</si>
  <si>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</si>
  <si>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</si>
  <si>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</si>
  <si>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</si>
  <si>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</si>
  <si>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</si>
  <si>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</si>
  <si>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</si>
  <si>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</si>
  <si>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</si>
  <si>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</si>
  <si>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</si>
  <si>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</si>
  <si>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</si>
  <si>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</si>
  <si>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</si>
  <si>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</si>
  <si>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</si>
  <si>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</si>
  <si>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</si>
  <si>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</si>
  <si>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</si>
  <si>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</si>
  <si>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</si>
  <si>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</si>
  <si>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</si>
  <si>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</si>
  <si>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</si>
  <si>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</si>
  <si>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</si>
  <si>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</si>
  <si>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</si>
  <si>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</si>
  <si>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</si>
  <si>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</si>
  <si>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</si>
  <si>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</si>
  <si>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</si>
  <si>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</si>
  <si>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</si>
  <si>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</si>
  <si>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</si>
  <si>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</si>
  <si>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</si>
  <si>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</si>
  <si>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</si>
  <si>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</si>
  <si>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</si>
  <si>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</si>
  <si>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</si>
  <si>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</si>
  <si>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</si>
  <si>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</si>
  <si>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</si>
  <si>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</si>
  <si>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</si>
  <si>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</si>
  <si>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</si>
  <si>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</si>
  <si>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</si>
  <si>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</si>
  <si>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</si>
  <si>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</si>
  <si>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</si>
  <si>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</si>
  <si>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</si>
  <si>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</si>
  <si>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</si>
  <si>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</si>
  <si>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</si>
  <si>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</si>
  <si>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</si>
  <si>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</si>
  <si>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</si>
  <si>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</si>
  <si>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</si>
  <si>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</si>
  <si>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</si>
  <si>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</si>
  <si>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</si>
  <si>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</si>
  <si>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</si>
  <si>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</si>
  <si>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</si>
  <si>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</si>
  <si>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</si>
  <si>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</si>
  <si>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</si>
  <si>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</si>
  <si>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</si>
  <si>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</si>
  <si>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</si>
  <si>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</si>
  <si>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</si>
  <si>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</si>
  <si>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</si>
  <si>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</si>
  <si>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</si>
  <si>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</si>
  <si>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</si>
  <si>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</si>
  <si>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</si>
  <si>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</si>
  <si>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</si>
  <si>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</si>
  <si>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</si>
  <si>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</si>
  <si>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</si>
  <si>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</si>
  <si>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</si>
  <si>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</si>
  <si>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</si>
  <si>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</si>
  <si>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</si>
  <si>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</si>
  <si>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</si>
  <si>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</si>
  <si>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</si>
  <si>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</si>
  <si>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</si>
  <si>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</si>
  <si>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</si>
  <si>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</si>
  <si>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</si>
  <si>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</si>
  <si>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</si>
  <si>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</si>
  <si>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</si>
  <si>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</si>
  <si>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</si>
  <si>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</si>
  <si>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</si>
  <si>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</si>
  <si>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</si>
  <si>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</si>
  <si>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</si>
  <si>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</si>
  <si>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</si>
  <si>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</si>
  <si>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</si>
  <si>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</si>
  <si>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</si>
  <si>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</si>
  <si>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</si>
  <si>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</si>
  <si>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</si>
  <si>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</si>
  <si>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</si>
  <si>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</si>
  <si>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</si>
  <si>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</si>
  <si>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</si>
  <si>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</si>
  <si>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</si>
  <si>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</si>
  <si>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</si>
  <si>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</si>
  <si>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</si>
  <si>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</si>
  <si>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</si>
  <si>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</si>
  <si>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</si>
  <si>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</si>
  <si>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</si>
  <si>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</si>
  <si>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</si>
  <si>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</si>
  <si>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</si>
  <si>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</si>
  <si>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</si>
  <si>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</si>
  <si>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</si>
  <si>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</si>
  <si>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</si>
  <si>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</si>
  <si>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</si>
  <si>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</si>
  <si>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</si>
  <si>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</si>
  <si>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</si>
  <si>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</si>
  <si>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</si>
  <si>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</si>
  <si>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</si>
  <si>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</si>
  <si>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</si>
  <si>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</si>
  <si>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</si>
  <si>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</si>
  <si>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</si>
  <si>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</si>
  <si>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</si>
  <si>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</si>
  <si>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</si>
  <si>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</si>
  <si>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</si>
  <si>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</si>
  <si>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</si>
  <si>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</si>
  <si>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</si>
  <si>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</si>
  <si>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</si>
  <si>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</si>
  <si>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</si>
  <si>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</si>
  <si>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</si>
  <si>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</si>
  <si>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</si>
  <si>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</si>
  <si>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</si>
  <si>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</si>
  <si>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</si>
  <si>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</si>
  <si>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</si>
  <si>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</si>
  <si>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</si>
  <si>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</si>
  <si>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</si>
  <si>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</si>
  <si>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</si>
  <si>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</si>
  <si>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</si>
  <si>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</si>
  <si>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</si>
  <si>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</si>
  <si>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</si>
  <si>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</si>
  <si>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</si>
  <si>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</si>
  <si>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</si>
  <si>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</si>
  <si>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</si>
  <si>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</si>
  <si>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</si>
  <si>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</si>
  <si>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</si>
  <si>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</si>
  <si>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</si>
  <si>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</si>
  <si>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</si>
  <si>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</si>
  <si>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</si>
  <si>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</si>
  <si>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</si>
  <si>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</si>
  <si>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</si>
  <si>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</si>
  <si>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</si>
  <si>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</si>
  <si>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</si>
  <si>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</si>
  <si>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</si>
  <si>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</si>
  <si>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</si>
  <si>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</si>
  <si>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</si>
  <si>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</si>
  <si>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</si>
  <si>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</si>
  <si>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</si>
  <si>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</si>
  <si>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</si>
  <si>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</si>
  <si>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</si>
  <si>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</si>
  <si>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</si>
  <si>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</si>
  <si>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</si>
  <si>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</si>
  <si>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</si>
  <si>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</si>
  <si>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</si>
  <si>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</si>
  <si>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</si>
  <si>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</si>
  <si>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</si>
  <si>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</si>
  <si>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</si>
  <si>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</si>
  <si>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</si>
  <si>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</si>
  <si>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</si>
  <si>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</si>
  <si>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</si>
  <si>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</si>
  <si>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</si>
  <si>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</si>
  <si>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</si>
  <si>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</si>
  <si>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</si>
  <si>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</si>
  <si>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</si>
  <si>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</si>
  <si>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</si>
  <si>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</si>
  <si>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</si>
  <si>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</si>
  <si>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</si>
  <si>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</si>
  <si>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</si>
  <si>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</si>
  <si>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</si>
  <si>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</si>
  <si>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</si>
  <si>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</si>
  <si>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</si>
  <si>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</si>
  <si>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</si>
  <si>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</si>
  <si>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</si>
  <si>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</si>
  <si>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</si>
  <si>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</si>
  <si>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</si>
  <si>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</si>
  <si>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</si>
  <si>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</si>
  <si>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</si>
  <si>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</si>
  <si>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</si>
  <si>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</si>
  <si>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</si>
  <si>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</si>
  <si>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</si>
  <si>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</si>
  <si>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</si>
  <si>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</si>
  <si>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</si>
  <si>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</si>
  <si>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</si>
  <si>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</si>
  <si>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</si>
  <si>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</si>
  <si>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</si>
  <si>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</si>
  <si>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</si>
  <si>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</si>
  <si>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</si>
  <si>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</si>
  <si>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</si>
  <si>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</si>
  <si>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</si>
  <si>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</si>
  <si>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</si>
  <si>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</si>
  <si>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</si>
  <si>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</si>
  <si>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</si>
  <si>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</si>
  <si>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</si>
  <si>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</si>
  <si>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</si>
  <si>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</si>
  <si>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</si>
  <si>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</si>
  <si>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</si>
  <si>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</si>
  <si>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</si>
  <si>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</si>
  <si>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</si>
  <si>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</si>
  <si>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</si>
  <si>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</si>
  <si>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</si>
  <si>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</si>
  <si>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</si>
  <si>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</si>
  <si>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</si>
  <si>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</si>
  <si>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</si>
  <si>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</si>
  <si>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</si>
  <si>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</si>
  <si>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</si>
  <si>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</si>
  <si>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</si>
  <si>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</si>
  <si>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</si>
  <si>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</si>
  <si>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</si>
  <si>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</si>
  <si>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</si>
  <si>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</si>
  <si>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</si>
  <si>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</si>
  <si>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</si>
  <si>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</si>
  <si>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</si>
  <si>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</si>
  <si>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</si>
  <si>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</si>
  <si>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</si>
  <si>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</si>
  <si>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</si>
  <si>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</si>
  <si>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</si>
  <si>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</si>
  <si>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</si>
  <si>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</si>
  <si>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</si>
  <si>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</si>
  <si>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</si>
  <si>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</si>
  <si>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</si>
  <si>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</si>
  <si>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</si>
  <si>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</si>
  <si>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</si>
  <si>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</si>
  <si>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</si>
  <si>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</si>
  <si>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</si>
  <si>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</si>
  <si>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</si>
  <si>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</si>
  <si>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</si>
  <si>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</si>
  <si>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</si>
  <si>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</si>
  <si>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</si>
  <si>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</si>
  <si>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</si>
  <si>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</si>
  <si>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</si>
  <si>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</si>
  <si>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</si>
  <si>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</si>
  <si>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</si>
  <si>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</si>
  <si>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</si>
  <si>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</si>
  <si>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</si>
  <si>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</si>
  <si>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</si>
  <si>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</si>
  <si>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</si>
  <si>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</si>
  <si>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</si>
  <si>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</si>
  <si>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</si>
  <si>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</si>
  <si>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</si>
  <si>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</si>
  <si>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</si>
  <si>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</si>
  <si>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</si>
  <si>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</si>
  <si>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</si>
  <si>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</si>
  <si>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</si>
  <si>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</si>
  <si>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</si>
  <si>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</si>
  <si>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</si>
  <si>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</si>
  <si>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</si>
  <si>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</si>
  <si>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</si>
  <si>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</si>
  <si>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</si>
  <si>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</si>
  <si>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</si>
  <si>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</si>
  <si>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</si>
  <si>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</si>
  <si>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</si>
  <si>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</si>
  <si>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</si>
  <si>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</si>
  <si>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</si>
  <si>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</si>
  <si>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</si>
  <si>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</si>
  <si>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</si>
  <si>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</si>
  <si>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</si>
  <si>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</si>
  <si>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</si>
  <si>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</si>
  <si>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</si>
  <si>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</si>
  <si>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</si>
  <si>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</si>
  <si>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</si>
  <si>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</si>
  <si>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</si>
  <si>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</si>
  <si>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</si>
  <si>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</si>
  <si>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</si>
  <si>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</si>
  <si>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</si>
  <si>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</si>
  <si>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</si>
  <si>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</si>
  <si>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</si>
  <si>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</si>
  <si>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</si>
  <si>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</si>
  <si>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</si>
  <si>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</si>
  <si>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</si>
  <si>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</si>
  <si>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</si>
  <si>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</si>
  <si>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</si>
  <si>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</si>
  <si>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</si>
  <si>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</si>
  <si>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</si>
  <si>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</si>
  <si>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</si>
  <si>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</si>
  <si>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</si>
  <si>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</si>
  <si>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</si>
  <si>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</si>
  <si>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</si>
  <si>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</si>
  <si>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</si>
  <si>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</si>
  <si>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</si>
  <si>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</si>
  <si>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</si>
  <si>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</si>
  <si>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</si>
  <si>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</si>
  <si>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</si>
  <si>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</si>
  <si>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</si>
  <si>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</si>
  <si>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</si>
  <si>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</si>
  <si>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</si>
  <si>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</si>
  <si>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</si>
  <si>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</si>
  <si>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</si>
  <si>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</si>
  <si>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</si>
  <si>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</si>
  <si>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</si>
  <si>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</si>
  <si>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</si>
  <si>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</si>
  <si>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</si>
  <si>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</si>
  <si>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</si>
  <si>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</si>
  <si>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</si>
  <si>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</si>
  <si>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</si>
  <si>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</si>
  <si>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</si>
  <si>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</si>
  <si>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</si>
  <si>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</si>
  <si>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</si>
  <si>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</si>
  <si>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</si>
  <si>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</si>
  <si>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</si>
  <si>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</si>
  <si>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</si>
  <si>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</si>
  <si>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</si>
  <si>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</si>
  <si>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</si>
  <si>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</si>
  <si>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</si>
  <si>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</si>
  <si>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</si>
  <si>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</si>
  <si>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</si>
  <si>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</si>
  <si>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</si>
  <si>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</si>
  <si>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</si>
  <si>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</si>
  <si>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</si>
  <si>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</si>
  <si>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</si>
  <si>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</si>
  <si>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</si>
  <si>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</si>
  <si>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</si>
  <si>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</si>
  <si>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</si>
  <si>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</si>
  <si>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</si>
  <si>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</si>
  <si>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</si>
  <si>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</si>
  <si>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</si>
  <si>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</si>
  <si>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</si>
  <si>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</si>
  <si>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</si>
  <si>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</si>
  <si>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</si>
  <si>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</si>
  <si>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</si>
  <si>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</si>
  <si>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</si>
  <si>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</si>
  <si>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</si>
  <si>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</si>
  <si>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</si>
  <si>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</si>
  <si>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</si>
  <si>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</si>
  <si>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</si>
  <si>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</si>
  <si>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</si>
  <si>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</si>
  <si>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</si>
  <si>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</si>
  <si>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</si>
  <si>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</si>
  <si>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</si>
  <si>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</si>
  <si>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</si>
  <si>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</si>
  <si>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</si>
  <si>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</si>
  <si>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</si>
  <si>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</si>
  <si>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</si>
  <si>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</si>
  <si>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</si>
  <si>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</si>
  <si>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</si>
  <si>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</si>
  <si>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</si>
  <si>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</si>
  <si>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</si>
  <si>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</si>
  <si>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</si>
  <si>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</si>
  <si>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</si>
  <si>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</si>
  <si>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</si>
  <si>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</si>
  <si>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</si>
  <si>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</si>
  <si>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</si>
  <si>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</si>
  <si>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</si>
  <si>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</si>
  <si>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</si>
  <si>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</si>
  <si>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</si>
  <si>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</si>
  <si>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</si>
  <si>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</si>
  <si>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</si>
  <si>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</si>
  <si>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</si>
  <si>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</si>
  <si>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</si>
  <si>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</si>
  <si>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</si>
  <si>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</si>
  <si>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</si>
  <si>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</si>
  <si>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</si>
  <si>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</si>
  <si>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</si>
  <si>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</si>
  <si>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</si>
  <si>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</si>
  <si>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</si>
  <si>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</si>
  <si>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</si>
  <si>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</si>
  <si>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</si>
  <si>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</si>
  <si>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</si>
  <si>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</si>
  <si>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</si>
  <si>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</si>
  <si>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</si>
  <si>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</si>
  <si>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</si>
  <si>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</si>
  <si>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</si>
  <si>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</si>
  <si>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</si>
  <si>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</si>
  <si>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</si>
  <si>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</si>
  <si>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</si>
  <si>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</si>
  <si>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</si>
  <si>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</si>
  <si>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</si>
  <si>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</si>
  <si>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</si>
  <si>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</si>
  <si>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</si>
  <si>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</si>
  <si>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</si>
  <si>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</si>
  <si>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</si>
  <si>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</si>
  <si>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</si>
  <si>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</si>
  <si>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</si>
  <si>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</si>
  <si>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</si>
  <si>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</si>
  <si>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</si>
  <si>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</si>
  <si>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</si>
  <si>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</si>
  <si>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</si>
  <si>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</si>
  <si>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</si>
  <si>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</si>
  <si>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</si>
  <si>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</si>
  <si>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</si>
  <si>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</si>
  <si>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</si>
  <si>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</si>
  <si>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</si>
  <si>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</si>
  <si>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</si>
  <si>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</si>
  <si>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</si>
  <si>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</si>
  <si>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</si>
  <si>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</si>
  <si>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</si>
  <si>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</si>
  <si>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</si>
  <si>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</si>
  <si>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</si>
  <si>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</si>
  <si>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</si>
  <si>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</si>
  <si>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</si>
  <si>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</si>
  <si>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</si>
  <si>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</si>
  <si>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</si>
  <si>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</si>
  <si>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</si>
  <si>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</si>
  <si>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</si>
  <si>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</si>
  <si>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</si>
  <si>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</si>
  <si>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</si>
  <si>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</si>
  <si>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</si>
  <si>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</si>
  <si>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</si>
  <si>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</si>
  <si>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</si>
  <si>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</si>
  <si>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</si>
  <si>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</si>
  <si>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</si>
  <si>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</si>
  <si>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</si>
  <si>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</si>
  <si>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</si>
  <si>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</si>
  <si>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</si>
  <si>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</si>
  <si>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</si>
  <si>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</si>
  <si>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</si>
  <si>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</si>
  <si>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</si>
  <si>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</si>
  <si>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</si>
  <si>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</si>
  <si>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</si>
  <si>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</si>
  <si>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</si>
  <si>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</si>
  <si>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</si>
  <si>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</si>
  <si>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</si>
  <si>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</si>
  <si>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</si>
  <si>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</si>
  <si>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</si>
  <si>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</si>
  <si>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</si>
  <si>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</si>
  <si>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</si>
  <si>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</si>
  <si>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</si>
  <si>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</si>
  <si>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</si>
  <si>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</si>
  <si>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</si>
  <si>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</si>
  <si>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</si>
  <si>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</si>
  <si>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</si>
  <si>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</si>
  <si>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</si>
  <si>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</si>
  <si>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</si>
  <si>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</si>
  <si>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</si>
  <si>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</si>
  <si>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</si>
  <si>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</si>
  <si>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</si>
  <si>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</si>
  <si>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</si>
  <si>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</si>
  <si>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</si>
  <si>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</si>
  <si>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</si>
  <si>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</si>
  <si>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</si>
  <si>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</si>
  <si>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</si>
  <si>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</si>
  <si>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</si>
  <si>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</si>
  <si>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</si>
  <si>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</si>
  <si>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</si>
  <si>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</si>
  <si>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</si>
  <si>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</si>
  <si>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</si>
  <si>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</si>
  <si>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</si>
  <si>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</si>
  <si>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</si>
  <si>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</si>
  <si>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</si>
  <si>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</si>
  <si>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</si>
  <si>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</si>
  <si>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</si>
  <si>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</si>
  <si>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</si>
  <si>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</si>
  <si>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</si>
  <si>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</si>
  <si>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</si>
  <si>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</si>
  <si>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</si>
  <si>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</si>
  <si>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</si>
  <si>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</si>
  <si>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</si>
  <si>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</si>
  <si>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</si>
  <si>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</si>
  <si>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</si>
  <si>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</si>
  <si>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</si>
  <si>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</si>
  <si>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</si>
  <si>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</si>
  <si>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</si>
  <si>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</si>
  <si>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</si>
  <si>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</si>
  <si>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</si>
  <si>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</si>
  <si>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</si>
  <si>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</si>
  <si>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</si>
  <si>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</si>
  <si>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</si>
  <si>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</si>
  <si>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</si>
  <si>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</si>
  <si>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</si>
  <si>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</si>
  <si>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</si>
  <si>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</si>
  <si>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</si>
  <si>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</si>
  <si>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</si>
  <si>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</si>
  <si>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</si>
  <si>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</si>
  <si>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</si>
  <si>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</si>
  <si>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</si>
  <si>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</si>
  <si>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</si>
  <si>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</si>
  <si>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</si>
  <si>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</si>
  <si>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</si>
  <si>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</si>
  <si>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</si>
  <si>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</si>
  <si>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</si>
  <si>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</si>
  <si>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</si>
  <si>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</si>
  <si>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</si>
  <si>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</si>
  <si>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</si>
  <si>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</si>
  <si>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</si>
  <si>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</si>
  <si>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</si>
  <si>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</si>
  <si>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</si>
  <si>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</si>
  <si>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</si>
  <si>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</si>
  <si>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</si>
  <si>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</si>
  <si>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</si>
  <si>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</si>
  <si>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</si>
  <si>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</si>
  <si>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</si>
  <si>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</si>
  <si>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</si>
  <si>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</si>
  <si>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</si>
  <si>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</si>
  <si>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</si>
  <si>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</si>
  <si>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</si>
  <si>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</si>
  <si>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</si>
  <si>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</si>
  <si>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</si>
  <si>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</si>
  <si>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</si>
  <si>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</si>
  <si>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</si>
  <si>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</si>
  <si>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</si>
  <si>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</si>
  <si>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</si>
  <si>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</si>
  <si>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</si>
  <si>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</si>
  <si>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</si>
  <si>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</si>
  <si>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</si>
  <si>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</si>
  <si>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</si>
  <si>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</si>
  <si>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</si>
  <si>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</si>
  <si>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</si>
  <si>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</si>
  <si>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</si>
  <si>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</si>
  <si>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</si>
  <si>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</si>
  <si>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</si>
  <si>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</si>
  <si>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</si>
  <si>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</si>
  <si>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</si>
  <si>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</si>
  <si>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</si>
  <si>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</si>
  <si>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</si>
  <si>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</si>
  <si>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</si>
  <si>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</si>
  <si>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</si>
  <si>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</si>
  <si>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</si>
  <si>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</si>
  <si>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</si>
  <si>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</si>
  <si>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</si>
  <si>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</si>
  <si>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</si>
  <si>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</si>
  <si>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</si>
  <si>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</si>
  <si>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</si>
  <si>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</si>
  <si>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</si>
  <si>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</si>
  <si>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</si>
  <si>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</si>
  <si>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</si>
  <si>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</si>
  <si>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</si>
  <si>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</si>
  <si>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</si>
  <si>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</si>
  <si>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</si>
  <si>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</si>
  <si>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</si>
  <si>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</si>
  <si>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</si>
  <si>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</si>
  <si>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</si>
  <si>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</si>
  <si>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</si>
  <si>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</si>
  <si>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</si>
  <si>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</si>
  <si>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</si>
  <si>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</si>
  <si>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</si>
  <si>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</si>
  <si>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</si>
  <si>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</si>
  <si>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</si>
  <si>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</si>
  <si>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</si>
  <si>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</si>
  <si>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</si>
  <si>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</si>
  <si>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</si>
  <si>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</si>
  <si>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</si>
  <si>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</si>
  <si>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</si>
  <si>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</si>
  <si>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</si>
  <si>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</si>
  <si>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</si>
  <si>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</si>
  <si>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</si>
  <si>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</si>
  <si>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</si>
  <si>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</si>
  <si>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</si>
  <si>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</si>
  <si>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</si>
  <si>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</si>
  <si>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</si>
  <si>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</si>
  <si>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</si>
  <si>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</si>
  <si>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</si>
  <si>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</si>
  <si>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</si>
  <si>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</si>
  <si>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</si>
  <si>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</si>
  <si>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</si>
  <si>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</si>
  <si>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</si>
  <si>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</si>
  <si>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</si>
  <si>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</si>
  <si>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</si>
  <si>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</si>
  <si>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</si>
  <si>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</si>
  <si>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</si>
  <si>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</si>
  <si>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</si>
  <si>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</si>
  <si>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</si>
  <si>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</si>
  <si>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</si>
  <si>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</si>
  <si>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</si>
  <si>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</si>
  <si>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</si>
  <si>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</si>
  <si>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</si>
  <si>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</si>
  <si>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</si>
  <si>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</si>
  <si>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</si>
  <si>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</si>
  <si>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</si>
  <si>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</si>
  <si>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</si>
  <si>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</si>
  <si>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</si>
  <si>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</si>
  <si>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</si>
  <si>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</si>
  <si>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</si>
  <si>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</si>
  <si>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</si>
  <si>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</si>
  <si>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</si>
  <si>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</si>
  <si>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</si>
  <si>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</si>
  <si>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</si>
  <si>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</si>
  <si>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</si>
  <si>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</si>
  <si>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</si>
  <si>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</si>
  <si>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</si>
  <si>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</si>
  <si>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</si>
  <si>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</si>
  <si>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</si>
  <si>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</si>
  <si>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</si>
  <si>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</si>
  <si>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</si>
  <si>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</si>
  <si>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</si>
  <si>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</si>
  <si>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</si>
  <si>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</si>
  <si>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</si>
  <si>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</si>
  <si>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</si>
  <si>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</si>
  <si>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</si>
  <si>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</si>
  <si>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</si>
  <si>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</si>
  <si>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</si>
  <si>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</si>
  <si>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</si>
  <si>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</si>
  <si>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</si>
  <si>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</si>
  <si>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</si>
  <si>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</si>
  <si>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</si>
  <si>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</si>
  <si>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</si>
  <si>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</si>
  <si>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</si>
  <si>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</si>
  <si>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</si>
  <si>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</si>
  <si>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</si>
  <si>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</si>
  <si>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</si>
  <si>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</si>
  <si>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</si>
  <si>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</si>
  <si>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</si>
  <si>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</si>
  <si>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</si>
  <si>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</si>
  <si>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</si>
  <si>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</si>
  <si>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</si>
  <si>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</si>
  <si>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</si>
  <si>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</si>
  <si>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</si>
  <si>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</si>
  <si>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</si>
  <si>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</si>
  <si>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</si>
  <si>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</si>
  <si>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</si>
  <si>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</si>
  <si>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</si>
  <si>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</si>
  <si>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</si>
  <si>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</si>
  <si>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</si>
  <si>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</si>
  <si>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</si>
  <si>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</si>
  <si>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</si>
  <si>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</si>
  <si>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</si>
  <si>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</si>
  <si>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</si>
  <si>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</si>
  <si>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</si>
  <si>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</si>
  <si>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</si>
  <si>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</si>
  <si>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</si>
  <si>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</si>
  <si>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</si>
  <si>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</si>
  <si>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</si>
  <si>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</si>
  <si>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</si>
  <si>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</si>
  <si>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</si>
  <si>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</si>
  <si>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</si>
  <si>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</si>
  <si>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</si>
  <si>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</si>
  <si>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</si>
  <si>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</si>
  <si>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</si>
  <si>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</si>
  <si>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</si>
  <si>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</si>
  <si>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</si>
  <si>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</si>
  <si>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</si>
  <si>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</si>
  <si>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</si>
  <si>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</si>
  <si>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</si>
  <si>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</si>
  <si>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</si>
  <si>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</si>
  <si>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</si>
  <si>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</si>
  <si>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</si>
  <si>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</si>
  <si>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</si>
  <si>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</si>
  <si>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</si>
  <si>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</si>
  <si>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</si>
  <si>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</si>
  <si>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</si>
  <si>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</si>
  <si>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</si>
  <si>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</si>
  <si>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</si>
  <si>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</si>
  <si>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</si>
  <si>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</si>
  <si>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</si>
  <si>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</si>
  <si>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</si>
  <si>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</si>
  <si>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</si>
  <si>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</si>
  <si>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</si>
  <si>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</si>
  <si>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</si>
  <si>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</si>
  <si>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</si>
  <si>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</si>
  <si>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</si>
  <si>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</si>
  <si>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</si>
  <si>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</si>
  <si>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</si>
  <si>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</si>
  <si>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</si>
  <si>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</si>
  <si>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</si>
  <si>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</si>
  <si>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</si>
  <si>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</si>
  <si>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</si>
  <si>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</si>
  <si>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</si>
  <si>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</si>
  <si>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</si>
  <si>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</si>
  <si>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</si>
  <si>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</si>
  <si>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</si>
  <si>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</si>
  <si>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</si>
  <si>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</si>
  <si>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</si>
  <si>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</si>
  <si>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</si>
  <si>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</si>
  <si>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</si>
  <si>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</si>
  <si>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</si>
  <si>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</si>
  <si>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</si>
  <si>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</si>
  <si>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</si>
  <si>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</si>
  <si>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</si>
  <si>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</si>
  <si>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</si>
  <si>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</si>
  <si>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</si>
  <si>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</si>
  <si>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</si>
  <si>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</si>
  <si>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</si>
  <si>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</si>
  <si>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</si>
  <si>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</si>
  <si>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</si>
  <si>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</si>
  <si>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</si>
  <si>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</si>
  <si>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</si>
  <si>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</si>
  <si>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</si>
  <si>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</si>
  <si>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</si>
  <si>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</si>
  <si>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</si>
  <si>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</si>
  <si>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</si>
  <si>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</si>
  <si>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</si>
  <si>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</si>
  <si>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</si>
  <si>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</si>
  <si>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</si>
  <si>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</si>
  <si>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</si>
  <si>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</si>
  <si>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</si>
  <si>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</si>
  <si>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</si>
  <si>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</si>
  <si>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</si>
  <si>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</si>
  <si>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</si>
  <si>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</si>
  <si>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</si>
  <si>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</si>
  <si>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</si>
  <si>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</si>
  <si>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</si>
  <si>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</si>
  <si>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</si>
  <si>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</si>
  <si>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</si>
  <si>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</si>
  <si>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</si>
  <si>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</si>
  <si>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</si>
  <si>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</si>
  <si>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</si>
  <si>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</si>
  <si>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</si>
  <si>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</si>
  <si>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</si>
  <si>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</si>
  <si>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</si>
  <si>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</si>
  <si>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</si>
  <si>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</si>
  <si>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</si>
  <si>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</si>
  <si>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</si>
  <si>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</si>
  <si>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</si>
  <si>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</si>
  <si>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</si>
  <si>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</si>
  <si>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</si>
  <si>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</si>
  <si>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</si>
  <si>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</si>
  <si>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</si>
  <si>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</si>
  <si>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</si>
  <si>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</si>
  <si>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</si>
  <si>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</si>
  <si>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</si>
  <si>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</si>
  <si>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</si>
  <si>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</si>
  <si>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</si>
  <si>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</si>
  <si>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</si>
  <si>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</si>
  <si>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</si>
  <si>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</si>
  <si>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</si>
  <si>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</si>
  <si>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</si>
  <si>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</si>
  <si>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</si>
  <si>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</si>
  <si>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</si>
  <si>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</si>
  <si>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</si>
  <si>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</si>
  <si>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</si>
  <si>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</si>
  <si>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</si>
  <si>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</si>
  <si>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</si>
  <si>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</si>
  <si>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</si>
  <si>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</si>
  <si>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</si>
  <si>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</si>
  <si>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</si>
  <si>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</si>
  <si>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</si>
  <si>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</si>
  <si>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</si>
  <si>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</si>
  <si>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</si>
  <si>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</si>
  <si>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</si>
  <si>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</si>
  <si>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</si>
  <si>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</si>
  <si>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</si>
  <si>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</si>
  <si>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</si>
  <si>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</si>
  <si>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</si>
  <si>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</si>
  <si>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</si>
  <si>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</si>
  <si>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</si>
  <si>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</si>
  <si>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</si>
  <si>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</si>
  <si>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</si>
  <si>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</si>
  <si>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</si>
  <si>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</si>
  <si>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</si>
  <si>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</si>
  <si>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</si>
  <si>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</si>
  <si>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</si>
  <si>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</si>
  <si>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</si>
  <si>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</si>
  <si>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</si>
  <si>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</si>
  <si>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</si>
  <si>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</si>
  <si>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</si>
  <si>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</si>
  <si>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</si>
  <si>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</si>
  <si>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</si>
  <si>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</si>
  <si>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</si>
  <si>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</si>
  <si>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</si>
  <si>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</si>
  <si>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</si>
  <si>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</si>
  <si>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</si>
  <si>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</si>
  <si>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</si>
  <si>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</si>
  <si>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</si>
  <si>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</si>
  <si>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</si>
  <si>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</si>
  <si>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</si>
  <si>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</si>
  <si>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</si>
  <si>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</si>
  <si>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</si>
  <si>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</si>
  <si>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</si>
  <si>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</si>
  <si>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</si>
  <si>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</si>
  <si>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</si>
  <si>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</si>
  <si>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</si>
  <si>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</si>
  <si>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</si>
  <si>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</si>
  <si>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</si>
  <si>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</si>
  <si>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</si>
  <si>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</si>
  <si>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</si>
  <si>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</si>
  <si>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</si>
  <si>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</si>
  <si>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</si>
  <si>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</si>
  <si>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</si>
  <si>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</si>
  <si>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</si>
  <si>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</si>
  <si>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</si>
  <si>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</si>
  <si>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</si>
  <si>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</si>
  <si>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</si>
  <si>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</si>
  <si>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</si>
  <si>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</si>
  <si>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</si>
  <si>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</si>
  <si>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</si>
  <si>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</si>
  <si>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</si>
  <si>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</si>
  <si>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</si>
  <si>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</si>
  <si>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</si>
  <si>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</si>
  <si>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</si>
  <si>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</si>
  <si>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</si>
  <si>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</si>
  <si>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</si>
  <si>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</si>
  <si>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</si>
  <si>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</si>
  <si>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</si>
  <si>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</si>
  <si>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</si>
  <si>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</si>
  <si>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</si>
  <si>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</si>
  <si>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</si>
  <si>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</si>
  <si>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</si>
  <si>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</si>
  <si>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</si>
  <si>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</si>
  <si>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</si>
  <si>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</si>
  <si>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</si>
  <si>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</si>
  <si>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</si>
  <si>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</si>
  <si>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</si>
  <si>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</si>
  <si>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</si>
  <si>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</si>
  <si>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</si>
  <si>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</si>
  <si>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</si>
  <si>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</si>
  <si>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</si>
  <si>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</si>
  <si>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</si>
  <si>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</si>
  <si>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</si>
  <si>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</si>
  <si>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</si>
  <si>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</si>
  <si>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</si>
  <si>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</si>
  <si>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</si>
  <si>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</si>
  <si>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</si>
  <si>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</si>
  <si>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</si>
  <si>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</si>
  <si>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</si>
  <si>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</si>
  <si>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</si>
  <si>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</si>
  <si>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</si>
  <si>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</si>
  <si>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</si>
  <si>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</si>
  <si>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</si>
  <si>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</si>
  <si>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</si>
  <si>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</si>
  <si>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</si>
  <si>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</si>
  <si>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</si>
  <si>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</si>
  <si>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</si>
  <si>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</si>
  <si>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</si>
  <si>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</si>
  <si>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</si>
  <si>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</si>
  <si>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</si>
  <si>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</si>
  <si>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</si>
  <si>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</si>
  <si>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</si>
  <si>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</si>
  <si>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</si>
  <si>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</si>
  <si>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</si>
  <si>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</si>
  <si>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</si>
  <si>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</si>
  <si>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</si>
  <si>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</si>
  <si>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</si>
  <si>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</si>
  <si>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</si>
  <si>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</si>
  <si>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</si>
  <si>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</si>
  <si>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</si>
  <si>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</si>
  <si>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</si>
  <si>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</si>
  <si>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</si>
  <si>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</si>
  <si>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</si>
  <si>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</si>
  <si>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</si>
  <si>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</si>
  <si>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</si>
  <si>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</si>
  <si>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</si>
  <si>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</si>
  <si>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</si>
  <si>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</si>
  <si>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</si>
  <si>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</si>
  <si>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</si>
  <si>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</si>
  <si>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</si>
  <si>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</si>
  <si>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</si>
  <si>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</si>
  <si>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</si>
  <si>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</si>
  <si>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</si>
  <si>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</si>
  <si>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</si>
  <si>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</si>
  <si>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</si>
  <si>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</si>
  <si>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</si>
  <si>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</si>
  <si>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</si>
  <si>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</si>
  <si>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</si>
  <si>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</si>
  <si>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</si>
  <si>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</si>
  <si>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</si>
  <si>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</si>
  <si>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</si>
  <si>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</si>
  <si>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</si>
  <si>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</si>
  <si>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</si>
  <si>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</si>
  <si>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</si>
  <si>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</si>
  <si>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</si>
  <si>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</si>
  <si>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</si>
  <si>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</si>
  <si>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</si>
  <si>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</si>
  <si>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</si>
  <si>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</si>
  <si>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</si>
  <si>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</si>
  <si>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</si>
  <si>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</si>
  <si>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</si>
  <si>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</si>
  <si>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</si>
  <si>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</si>
  <si>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</si>
  <si>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</si>
  <si>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</si>
  <si>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</si>
  <si>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</si>
  <si>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</si>
  <si>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</si>
  <si>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</si>
  <si>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</si>
  <si>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</si>
  <si>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</si>
  <si>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</si>
  <si>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</si>
  <si>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</si>
  <si>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</si>
  <si>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</si>
  <si>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</si>
  <si>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</si>
  <si>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</si>
  <si>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</si>
  <si>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</si>
  <si>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</si>
  <si>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</si>
  <si>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</si>
  <si>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</si>
  <si>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</si>
  <si>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</si>
  <si>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</si>
  <si>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</si>
  <si>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</si>
  <si>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</si>
  <si>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</si>
  <si>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</si>
  <si>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</si>
  <si>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</si>
  <si>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</si>
  <si>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</si>
  <si>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</si>
  <si>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</si>
  <si>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</si>
  <si>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</si>
  <si>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</si>
  <si>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</si>
  <si>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</si>
  <si>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</si>
  <si>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</si>
  <si>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</si>
  <si>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</si>
  <si>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</si>
  <si>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</si>
  <si>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</si>
  <si>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</si>
  <si>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</si>
  <si>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</si>
  <si>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</si>
  <si>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</si>
  <si>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</si>
  <si>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</si>
  <si>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</si>
  <si>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</si>
  <si>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</si>
  <si>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</si>
  <si>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</si>
  <si>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</si>
  <si>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</si>
  <si>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</si>
  <si>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</si>
  <si>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</si>
  <si>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</si>
  <si>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</si>
  <si>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</si>
  <si>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</si>
  <si>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</si>
  <si>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</si>
  <si>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</si>
  <si>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</si>
  <si>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</si>
  <si>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</si>
  <si>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</si>
  <si>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</si>
  <si>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</si>
  <si>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</si>
  <si>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</si>
  <si>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</si>
  <si>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</si>
  <si>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</si>
  <si>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</si>
  <si>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</si>
  <si>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</si>
  <si>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</si>
  <si>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</si>
  <si>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</si>
  <si>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</si>
  <si>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</si>
  <si>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</si>
  <si>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</si>
  <si>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</si>
  <si>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</si>
  <si>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</si>
  <si>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</si>
  <si>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</si>
  <si>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</si>
  <si>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</si>
  <si>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</si>
  <si>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</si>
  <si>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</si>
  <si>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</si>
  <si>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</si>
  <si>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</si>
  <si>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</si>
  <si>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</si>
  <si>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</si>
  <si>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</si>
  <si>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</si>
  <si>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</si>
  <si>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</si>
  <si>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</si>
  <si>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</si>
  <si>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</si>
  <si>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</si>
  <si>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</si>
  <si>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</si>
  <si>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</si>
  <si>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</si>
  <si>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</si>
  <si>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</si>
  <si>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</si>
  <si>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</si>
  <si>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</si>
  <si>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</si>
  <si>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</si>
  <si>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</si>
  <si>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</si>
  <si>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</si>
  <si>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</si>
  <si>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</si>
  <si>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</si>
  <si>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</si>
  <si>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</si>
  <si>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</si>
  <si>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</si>
  <si>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</si>
  <si>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</si>
  <si>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</si>
  <si>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</si>
  <si>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</si>
  <si>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</si>
  <si>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</si>
  <si>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</si>
  <si>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</si>
  <si>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</si>
  <si>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</si>
  <si>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</si>
  <si>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</si>
  <si>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</si>
  <si>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</si>
  <si>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</si>
  <si>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</si>
  <si>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</si>
  <si>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</si>
  <si>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</si>
  <si>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</si>
  <si>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</si>
  <si>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</si>
  <si>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</si>
  <si>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</si>
  <si>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</si>
  <si>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</si>
  <si>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</si>
  <si>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</si>
  <si>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</si>
  <si>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</si>
  <si>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</si>
  <si>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</si>
  <si>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</si>
  <si>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</si>
  <si>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</si>
  <si>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</si>
  <si>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</si>
  <si>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</si>
  <si>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</si>
  <si>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</si>
  <si>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</si>
  <si>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</si>
  <si>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</si>
  <si>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</si>
  <si>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</si>
  <si>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</si>
  <si>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</si>
  <si>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</si>
  <si>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</si>
  <si>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</si>
  <si>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</si>
  <si>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</si>
  <si>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</si>
  <si>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</si>
  <si>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</si>
  <si>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</si>
  <si>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</si>
  <si>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</si>
  <si>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</si>
  <si>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</si>
  <si>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</si>
  <si>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</si>
  <si>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</si>
  <si>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</si>
  <si>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</si>
  <si>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</si>
  <si>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</si>
  <si>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</si>
  <si>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</si>
  <si>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</si>
  <si>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</si>
  <si>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</si>
  <si>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</si>
  <si>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</si>
  <si>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</si>
  <si>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</si>
  <si>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</si>
  <si>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</si>
  <si>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</si>
  <si>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</si>
  <si>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</si>
  <si>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</si>
  <si>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</si>
  <si>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</si>
  <si>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</si>
  <si>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</si>
  <si>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</si>
  <si>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</si>
  <si>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</si>
  <si>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</si>
  <si>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</si>
  <si>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</si>
  <si>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</si>
  <si>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</si>
  <si>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</si>
  <si>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</si>
  <si>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</si>
  <si>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</si>
  <si>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</si>
  <si>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</si>
  <si>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</si>
  <si>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</si>
  <si>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</si>
  <si>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</si>
  <si>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</si>
  <si>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</si>
  <si>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</si>
  <si>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</si>
  <si>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</si>
  <si>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</si>
  <si>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</si>
  <si>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</si>
  <si>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</si>
  <si>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</si>
  <si>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</si>
  <si>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</si>
  <si>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</si>
  <si>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</si>
  <si>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</si>
  <si>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</si>
  <si>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</si>
  <si>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</si>
  <si>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</si>
  <si>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</si>
  <si>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</si>
  <si>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</si>
  <si>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</si>
  <si>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</si>
  <si>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</si>
  <si>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</si>
  <si>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</si>
  <si>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</si>
  <si>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</si>
  <si>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</si>
  <si>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</si>
  <si>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</si>
  <si>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</si>
  <si>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</si>
  <si>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</si>
  <si>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</si>
  <si>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</si>
  <si>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</si>
  <si>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</si>
  <si>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</si>
  <si>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</si>
  <si>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</si>
  <si>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</si>
  <si>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</si>
  <si>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</si>
  <si>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</si>
  <si>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</si>
  <si>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</si>
  <si>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</si>
  <si>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</si>
  <si>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</si>
  <si>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</si>
  <si>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</si>
  <si>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</si>
  <si>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</si>
  <si>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</si>
  <si>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</si>
  <si>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</si>
  <si>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</si>
  <si>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</si>
  <si>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</si>
  <si>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</si>
  <si>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</si>
  <si>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</si>
  <si>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</si>
  <si>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</si>
  <si>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</si>
  <si>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</si>
  <si>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</si>
  <si>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</si>
  <si>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</si>
  <si>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</si>
  <si>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</si>
  <si>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</si>
  <si>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</si>
  <si>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</si>
  <si>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</si>
  <si>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</si>
  <si>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</si>
  <si>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</si>
  <si>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</si>
  <si>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</si>
  <si>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</si>
  <si>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</si>
  <si>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</si>
  <si>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</si>
  <si>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</si>
  <si>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</si>
  <si>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</si>
  <si>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</si>
  <si>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</si>
  <si>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</si>
  <si>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</si>
  <si>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</si>
  <si>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</si>
  <si>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</si>
  <si>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</si>
  <si>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</si>
  <si>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</si>
  <si>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</si>
  <si>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</si>
  <si>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</si>
  <si>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</si>
  <si>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</si>
  <si>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</si>
  <si>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</si>
  <si>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</si>
  <si>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</si>
  <si>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</si>
  <si>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</si>
  <si>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</si>
  <si>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</si>
  <si>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</si>
  <si>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</si>
  <si>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</si>
  <si>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</si>
  <si>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</si>
  <si>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</si>
  <si>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</si>
  <si>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</si>
  <si>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</si>
  <si>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</si>
  <si>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</si>
  <si>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</si>
  <si>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</si>
  <si>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</si>
  <si>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</si>
  <si>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</si>
  <si>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</si>
  <si>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</si>
  <si>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</si>
  <si>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</si>
  <si>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</si>
  <si>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</si>
  <si>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</si>
  <si>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</si>
  <si>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</si>
  <si>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</si>
  <si>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</si>
  <si>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</si>
  <si>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</si>
  <si>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</si>
  <si>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</si>
  <si>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</si>
  <si>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</si>
  <si>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</si>
  <si>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</si>
  <si>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</si>
  <si>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</si>
  <si>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</si>
  <si>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</si>
  <si>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</si>
  <si>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</si>
  <si>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</si>
  <si>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</si>
  <si>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</si>
  <si>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</si>
  <si>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</si>
  <si>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</si>
  <si>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</si>
  <si>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</si>
  <si>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</si>
  <si>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</si>
  <si>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</si>
  <si>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</si>
  <si>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</si>
  <si>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</si>
  <si>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</si>
  <si>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</si>
  <si>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</si>
  <si>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</si>
  <si>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</si>
  <si>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</si>
  <si>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</si>
  <si>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</si>
  <si>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</si>
  <si>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</si>
  <si>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</si>
  <si>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</si>
  <si>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</si>
  <si>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</si>
  <si>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</si>
  <si>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</si>
  <si>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</si>
  <si>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</si>
  <si>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</si>
  <si>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</si>
  <si>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</si>
  <si>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</si>
  <si>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</si>
  <si>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</si>
  <si>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</si>
  <si>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</si>
  <si>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</si>
  <si>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</si>
  <si>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</si>
  <si>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</si>
  <si>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</si>
  <si>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</si>
  <si>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</si>
  <si>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</si>
  <si>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</si>
  <si>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</si>
  <si>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</si>
  <si>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</si>
  <si>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</si>
  <si>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</si>
  <si>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</si>
  <si>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</si>
  <si>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</si>
  <si>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</si>
  <si>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</si>
  <si>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</si>
  <si>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</si>
  <si>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</si>
  <si>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</si>
  <si>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</si>
  <si>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</si>
  <si>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</si>
  <si>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</si>
  <si>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</si>
  <si>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</si>
  <si>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</si>
  <si>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</si>
  <si>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</si>
  <si>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</si>
  <si>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</si>
  <si>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</si>
  <si>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</si>
  <si>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</si>
  <si>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</si>
  <si>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</si>
  <si>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</si>
  <si>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</si>
  <si>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</si>
  <si>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</si>
  <si>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</si>
  <si>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</si>
  <si>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</si>
  <si>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</si>
  <si>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</si>
  <si>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</si>
  <si>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</si>
  <si>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</si>
  <si>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</si>
  <si>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</si>
  <si>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</si>
  <si>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</si>
  <si>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</si>
  <si>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</si>
  <si>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</si>
  <si>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</si>
  <si>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</si>
  <si>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</si>
  <si>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</si>
  <si>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</si>
  <si>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</si>
  <si>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</si>
  <si>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</si>
  <si>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</si>
  <si>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</si>
  <si>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</si>
  <si>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</si>
  <si>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</si>
  <si>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</si>
  <si>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</si>
  <si>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</si>
  <si>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</si>
  <si>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</si>
  <si>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</si>
  <si>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</si>
  <si>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</si>
  <si>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</si>
  <si>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</si>
  <si>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</si>
  <si>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</si>
  <si>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</si>
  <si>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</si>
  <si>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</si>
  <si>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</si>
  <si>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</si>
  <si>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</si>
  <si>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</si>
  <si>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</si>
  <si>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</si>
  <si>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</si>
  <si>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</si>
  <si>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</si>
  <si>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</si>
  <si>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</si>
  <si>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</si>
  <si>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</si>
  <si>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</si>
  <si>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</si>
  <si>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</si>
  <si>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</si>
  <si>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</si>
  <si>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</si>
  <si>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</si>
  <si>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</si>
  <si>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</si>
  <si>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</si>
  <si>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</si>
  <si>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</si>
  <si>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</si>
  <si>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</si>
  <si>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</si>
  <si>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</si>
  <si>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</si>
  <si>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</si>
  <si>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</si>
  <si>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</si>
  <si>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</si>
  <si>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</si>
  <si>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</si>
  <si>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</si>
  <si>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</si>
  <si>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</si>
  <si>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</si>
  <si>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</si>
  <si>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</si>
  <si>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</si>
  <si>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</si>
  <si>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</si>
  <si>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</si>
  <si>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</si>
  <si>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</si>
  <si>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</si>
  <si>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</si>
  <si>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</si>
  <si>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</si>
  <si>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</si>
  <si>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</si>
  <si>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</si>
  <si>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</si>
  <si>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</si>
  <si>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</si>
  <si>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</si>
  <si>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</si>
  <si>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</si>
  <si>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</si>
  <si>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</si>
  <si>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</si>
  <si>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</si>
  <si>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</si>
  <si>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</si>
  <si>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</si>
  <si>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</si>
  <si>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</si>
  <si>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</si>
  <si>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</si>
  <si>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</si>
  <si>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</si>
  <si>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</si>
  <si>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</si>
  <si>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</si>
  <si>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</si>
  <si>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</si>
  <si>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</si>
  <si>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</si>
  <si>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</si>
  <si>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</si>
  <si>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</si>
  <si>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</si>
  <si>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</si>
  <si>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</si>
  <si>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</si>
  <si>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</si>
  <si>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</si>
  <si>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</si>
  <si>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</si>
  <si>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</si>
  <si>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</si>
  <si>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</si>
  <si>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</si>
  <si>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</si>
  <si>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</si>
  <si>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</si>
  <si>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</si>
  <si>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</si>
  <si>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</si>
  <si>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</si>
  <si>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</si>
  <si>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</si>
  <si>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</si>
  <si>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</si>
  <si>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</si>
  <si>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</si>
  <si>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</si>
  <si>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</si>
  <si>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</si>
  <si>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</si>
  <si>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</si>
  <si>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</si>
  <si>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</si>
  <si>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</si>
  <si>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</si>
  <si>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</si>
  <si>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</si>
  <si>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</si>
  <si>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</si>
  <si>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</si>
  <si>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</si>
  <si>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</si>
  <si>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</si>
  <si>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</si>
  <si>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</si>
  <si>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</si>
  <si>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</si>
  <si>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</si>
  <si>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</si>
  <si>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</si>
  <si>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</si>
  <si>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</si>
  <si>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</si>
  <si>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</si>
  <si>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</si>
  <si>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</si>
  <si>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</si>
  <si>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</si>
  <si>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</si>
  <si>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</si>
  <si>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</si>
  <si>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</si>
  <si>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</si>
  <si>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</si>
  <si>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</si>
  <si>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</si>
  <si>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</si>
  <si>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</si>
  <si>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</si>
  <si>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</si>
  <si>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</si>
  <si>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</si>
  <si>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</si>
  <si>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</si>
  <si>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</si>
  <si>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</si>
  <si>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</si>
  <si>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</si>
  <si>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</si>
  <si>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</si>
  <si>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</si>
  <si>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</si>
  <si>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</si>
  <si>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</si>
  <si>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</si>
  <si>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</si>
  <si>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</si>
  <si>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</si>
  <si>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</si>
  <si>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</si>
  <si>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</si>
  <si>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</si>
  <si>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</si>
  <si>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</si>
  <si>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</si>
  <si>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</si>
  <si>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</si>
  <si>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</si>
  <si>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</si>
  <si>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</si>
  <si>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</si>
  <si>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</si>
  <si>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</si>
  <si>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</si>
  <si>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</si>
  <si>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</si>
  <si>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</si>
  <si>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</si>
  <si>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</si>
  <si>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</si>
  <si>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</si>
  <si>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</si>
  <si>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</si>
  <si>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</si>
  <si>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</si>
  <si>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</si>
  <si>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</si>
  <si>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</si>
  <si>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</si>
  <si>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</si>
  <si>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</si>
  <si>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</si>
  <si>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</si>
  <si>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</si>
  <si>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</si>
  <si>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</si>
  <si>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</si>
  <si>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</si>
  <si>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</si>
  <si>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</si>
  <si>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</si>
  <si>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</si>
  <si>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</si>
  <si>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</si>
  <si>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</si>
  <si>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</si>
  <si>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</si>
  <si>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</si>
  <si>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</si>
  <si>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</si>
  <si>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</si>
  <si>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</si>
  <si>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</si>
  <si>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</si>
  <si>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</si>
  <si>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</si>
  <si>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</si>
  <si>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</si>
  <si>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</si>
  <si>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</si>
  <si>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</si>
  <si>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</si>
  <si>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</si>
  <si>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</si>
  <si>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</si>
  <si>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</si>
  <si>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</si>
  <si>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</si>
  <si>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</si>
  <si>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</si>
  <si>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</si>
  <si>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</si>
  <si>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</si>
  <si>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</si>
  <si>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</si>
  <si>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</si>
  <si>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</si>
  <si>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</si>
  <si>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</si>
  <si>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</si>
  <si>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</si>
  <si>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</si>
  <si>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</si>
  <si>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</si>
  <si>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</si>
  <si>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</si>
  <si>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</si>
  <si>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</si>
  <si>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</si>
  <si>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</si>
  <si>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</si>
  <si>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</si>
  <si>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</si>
  <si>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</si>
  <si>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</si>
  <si>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</si>
  <si>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</si>
  <si>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</si>
  <si>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</si>
  <si>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</si>
  <si>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</si>
  <si>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</si>
  <si>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</si>
  <si>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</si>
  <si>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</si>
  <si>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</si>
  <si>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</si>
  <si>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</si>
  <si>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</si>
  <si>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</si>
  <si>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</si>
  <si>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</si>
  <si>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</si>
  <si>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</si>
  <si>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</si>
  <si>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</si>
  <si>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</si>
  <si>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</si>
  <si>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</si>
  <si>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</si>
  <si>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</si>
  <si>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</si>
  <si>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</si>
  <si>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</si>
  <si>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</si>
  <si>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</si>
  <si>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</si>
  <si>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</si>
  <si>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</si>
  <si>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</si>
  <si>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</si>
  <si>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</si>
  <si>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</si>
  <si>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</si>
  <si>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</si>
  <si>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</si>
  <si>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</si>
  <si>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</si>
  <si>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</si>
  <si>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</si>
  <si>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</si>
  <si>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</si>
  <si>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</si>
  <si>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</si>
  <si>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</si>
  <si>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</si>
  <si>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</si>
  <si>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</si>
  <si>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</si>
  <si>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</si>
  <si>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</si>
  <si>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</si>
  <si>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</si>
  <si>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</si>
  <si>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</si>
  <si>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</si>
  <si>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</si>
  <si>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</si>
  <si>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</si>
  <si>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</si>
  <si>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</si>
  <si>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</si>
  <si>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</si>
  <si>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</si>
  <si>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</si>
  <si>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</si>
  <si>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</si>
  <si>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</si>
  <si>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</si>
  <si>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</si>
  <si>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</si>
  <si>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</si>
  <si>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</si>
  <si>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</si>
  <si>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</si>
  <si>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</si>
  <si>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</si>
  <si>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</si>
  <si>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</si>
  <si>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</si>
  <si>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</si>
  <si>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</si>
  <si>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</si>
  <si>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</si>
  <si>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</si>
  <si>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</si>
  <si>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</si>
  <si>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</si>
  <si>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</si>
  <si>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</si>
  <si>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</si>
  <si>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</si>
  <si>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</si>
  <si>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</si>
  <si>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</si>
  <si>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</si>
  <si>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</si>
  <si>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</si>
  <si>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</si>
  <si>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</si>
  <si>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</si>
  <si>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</si>
  <si>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</si>
  <si>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</si>
  <si>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</si>
  <si>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</si>
  <si>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</si>
  <si>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</si>
  <si>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</si>
  <si>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</si>
  <si>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</si>
  <si>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</si>
  <si>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</si>
  <si>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</si>
  <si>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</si>
  <si>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</si>
  <si>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</si>
  <si>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</si>
  <si>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</si>
  <si>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</si>
  <si>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</si>
  <si>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</si>
  <si>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</si>
  <si>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</si>
  <si>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</si>
  <si>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</si>
  <si>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</si>
  <si>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</si>
  <si>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</si>
  <si>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</si>
  <si>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</si>
  <si>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</si>
  <si>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</si>
  <si>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</si>
  <si>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</si>
  <si>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</si>
  <si>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</si>
  <si>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</si>
  <si>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</si>
  <si>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</si>
  <si>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</si>
  <si>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</si>
  <si>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</si>
  <si>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</si>
  <si>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</si>
  <si>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</si>
  <si>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</si>
  <si>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</si>
  <si>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</si>
  <si>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</si>
  <si>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</si>
  <si>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</si>
  <si>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</si>
  <si>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</si>
  <si>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</si>
  <si>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</si>
  <si>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</si>
  <si>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</si>
  <si>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</si>
  <si>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</si>
  <si>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</si>
  <si>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</si>
  <si>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</si>
  <si>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</si>
  <si>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</si>
  <si>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</si>
  <si>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</si>
  <si>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</si>
  <si>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</si>
  <si>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</si>
  <si>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</si>
  <si>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</si>
  <si>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</si>
  <si>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</si>
  <si>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</si>
  <si>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</si>
  <si>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</si>
  <si>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</si>
  <si>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</si>
  <si>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</si>
  <si>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</si>
  <si>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</si>
  <si>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</si>
  <si>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</si>
  <si>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</si>
  <si>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</si>
  <si>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</si>
  <si>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</si>
  <si>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</si>
  <si>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</si>
  <si>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</si>
  <si>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</si>
  <si>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</si>
  <si>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</si>
  <si>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</si>
  <si>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</si>
  <si>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</si>
  <si>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</si>
  <si>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</si>
  <si>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</si>
  <si>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</si>
  <si>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</si>
  <si>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</si>
  <si>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</si>
  <si>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</si>
  <si>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</si>
  <si>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</si>
  <si>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</si>
  <si>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</si>
  <si>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</si>
  <si>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</si>
  <si>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</si>
  <si>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</si>
  <si>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</si>
  <si>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</si>
  <si>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</si>
  <si>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</si>
  <si>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</si>
  <si>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</si>
  <si>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</si>
  <si>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</si>
  <si>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</si>
  <si>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</si>
  <si>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</si>
  <si>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</si>
  <si>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</si>
  <si>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</si>
  <si>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</si>
  <si>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</si>
  <si>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</si>
  <si>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</si>
  <si>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</si>
  <si>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</si>
  <si>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</si>
  <si>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</si>
  <si>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</si>
  <si>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</si>
  <si>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</si>
  <si>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</si>
  <si>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</si>
  <si>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</si>
  <si>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</si>
  <si>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</si>
  <si>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</si>
  <si>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</si>
  <si>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</si>
  <si>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</si>
  <si>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</si>
  <si>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</si>
  <si>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</si>
  <si>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</si>
  <si>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</si>
  <si>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</si>
  <si>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</si>
  <si>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</si>
  <si>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</si>
  <si>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</si>
  <si>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</si>
  <si>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</si>
  <si>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</si>
  <si>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</si>
  <si>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</si>
  <si>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</si>
  <si>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</si>
  <si>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</si>
  <si>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</si>
  <si>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</si>
  <si>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</si>
  <si>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</si>
  <si>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</si>
  <si>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</si>
  <si>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</si>
  <si>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</si>
  <si>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</si>
  <si>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</si>
  <si>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</si>
  <si>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</si>
  <si>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</si>
  <si>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</si>
  <si>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</si>
  <si>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</si>
  <si>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</si>
  <si>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</si>
  <si>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</si>
  <si>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</si>
  <si>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</si>
  <si>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</si>
  <si>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</si>
  <si>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</si>
  <si>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</si>
  <si>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</si>
  <si>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</si>
  <si>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</si>
  <si>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</si>
  <si>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</si>
  <si>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</si>
  <si>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</si>
  <si>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</si>
  <si>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</si>
  <si>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</si>
  <si>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</si>
  <si>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</si>
  <si>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</si>
  <si>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</si>
  <si>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</si>
  <si>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</si>
  <si>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</si>
  <si>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</si>
  <si>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</si>
  <si>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</si>
  <si>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</si>
  <si>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</si>
  <si>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</si>
  <si>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</si>
  <si>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</si>
  <si>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</si>
  <si>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</si>
  <si>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</si>
  <si>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</si>
  <si>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</si>
  <si>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</si>
  <si>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</si>
  <si>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</si>
  <si>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</si>
  <si>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</si>
  <si>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</si>
  <si>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</si>
  <si>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</si>
  <si>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</si>
  <si>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</si>
  <si>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</si>
  <si>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</si>
  <si>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</si>
  <si>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</si>
  <si>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</si>
  <si>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</si>
  <si>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</si>
  <si>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</si>
  <si>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</si>
  <si>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</si>
  <si>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</si>
  <si>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</si>
  <si>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</si>
  <si>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</si>
  <si>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</si>
  <si>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</si>
  <si>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</si>
  <si>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</si>
  <si>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</si>
  <si>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</si>
  <si>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</si>
  <si>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</si>
  <si>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</si>
  <si>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</si>
  <si>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</si>
  <si>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</si>
  <si>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</si>
  <si>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</si>
  <si>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</si>
  <si>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</si>
  <si>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</si>
  <si>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</si>
  <si>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</si>
  <si>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</si>
  <si>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</si>
  <si>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</si>
  <si>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</si>
  <si>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</si>
  <si>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</si>
  <si>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</si>
  <si>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</si>
  <si>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</si>
  <si>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</si>
  <si>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</si>
  <si>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</si>
  <si>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</si>
  <si>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</si>
  <si>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</si>
  <si>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</si>
  <si>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</si>
  <si>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</si>
  <si>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</si>
  <si>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</si>
  <si>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</si>
  <si>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</si>
  <si>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</si>
  <si>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</si>
  <si>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</si>
  <si>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</si>
  <si>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</si>
  <si>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</si>
  <si>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</si>
  <si>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</si>
  <si>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</si>
  <si>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</si>
  <si>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</si>
  <si>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</si>
  <si>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</si>
  <si>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</si>
  <si>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</si>
  <si>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</si>
  <si>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</si>
  <si>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</si>
  <si>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</si>
  <si>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</si>
  <si>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</si>
  <si>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</si>
  <si>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</si>
  <si>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</si>
  <si>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</si>
  <si>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</si>
  <si>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</si>
  <si>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</si>
  <si>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</si>
  <si>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</si>
  <si>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</si>
  <si>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</si>
  <si>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</si>
  <si>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</si>
  <si>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</si>
  <si>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</si>
  <si>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</si>
  <si>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</si>
  <si>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</si>
  <si>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</si>
  <si>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</si>
  <si>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</si>
  <si>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</si>
  <si>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</si>
  <si>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</si>
  <si>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</si>
  <si>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</si>
  <si>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</si>
  <si>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</si>
  <si>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</si>
  <si>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</si>
  <si>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</si>
  <si>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</si>
  <si>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</si>
  <si>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</si>
  <si>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</si>
  <si>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</si>
  <si>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</si>
  <si>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</si>
  <si>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</si>
  <si>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</si>
  <si>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</si>
  <si>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</si>
  <si>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</si>
  <si>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</si>
  <si>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</si>
  <si>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</si>
  <si>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</si>
  <si>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</si>
  <si>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</si>
  <si>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</si>
  <si>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</si>
  <si>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</si>
  <si>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</si>
  <si>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</si>
  <si>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</si>
  <si>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</si>
  <si>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</si>
  <si>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</si>
  <si>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</si>
  <si>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</si>
  <si>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</si>
  <si>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</si>
  <si>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</si>
  <si>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</si>
  <si>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</si>
  <si>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</si>
  <si>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</si>
  <si>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</si>
  <si>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</si>
  <si>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</si>
  <si>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</si>
  <si>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</si>
  <si>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</si>
  <si>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</si>
  <si>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</si>
  <si>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</si>
  <si>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</si>
  <si>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</si>
  <si>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</si>
  <si>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</si>
  <si>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</si>
  <si>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</si>
  <si>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</si>
  <si>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</si>
  <si>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</si>
  <si>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</si>
  <si>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</si>
  <si>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</si>
  <si>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</si>
  <si>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</si>
  <si>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</si>
  <si>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</si>
  <si>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</si>
  <si>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</si>
  <si>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</si>
  <si>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</si>
  <si>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</si>
  <si>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</si>
  <si>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</si>
  <si>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</si>
  <si>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</si>
  <si>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</si>
  <si>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</si>
  <si>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</si>
  <si>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</si>
  <si>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</si>
  <si>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</si>
  <si>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</si>
  <si>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</si>
  <si>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</si>
  <si>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</si>
  <si>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</si>
  <si>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</si>
  <si>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</si>
  <si>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</si>
  <si>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</si>
  <si>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</si>
  <si>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</si>
  <si>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</si>
  <si>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</si>
  <si>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</si>
  <si>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</si>
  <si>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</si>
  <si>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</si>
  <si>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</si>
  <si>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</si>
  <si>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</si>
  <si>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</si>
  <si>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</si>
  <si>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</si>
  <si>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</si>
  <si>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</si>
  <si>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</si>
  <si>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</si>
  <si>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</si>
  <si>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</si>
  <si>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</si>
  <si>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</si>
  <si>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</si>
  <si>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</si>
  <si>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</si>
  <si>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</si>
  <si>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</si>
  <si>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</si>
  <si>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</si>
  <si>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</si>
  <si>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</si>
  <si>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</si>
  <si>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</si>
  <si>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</si>
  <si>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</si>
  <si>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</si>
  <si>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</si>
  <si>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</si>
  <si>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</si>
  <si>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</si>
  <si>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</si>
  <si>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</si>
  <si>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</si>
  <si>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</si>
  <si>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</si>
  <si>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</si>
  <si>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</si>
  <si>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</si>
  <si>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</si>
  <si>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</si>
  <si>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</si>
  <si>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</si>
  <si>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</si>
  <si>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</si>
  <si>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</si>
  <si>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</si>
  <si>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</si>
  <si>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</si>
  <si>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</si>
  <si>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</si>
  <si>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</si>
  <si>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</si>
  <si>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</si>
  <si>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</si>
  <si>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</si>
  <si>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</si>
  <si>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</si>
  <si>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</si>
  <si>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</si>
  <si>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</si>
  <si>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</si>
  <si>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</si>
  <si>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</si>
  <si>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</si>
  <si>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</si>
  <si>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</si>
  <si>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</si>
  <si>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</si>
  <si>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</si>
  <si>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</si>
  <si>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</si>
  <si>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</si>
  <si>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</si>
  <si>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</si>
  <si>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</si>
  <si>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</si>
  <si>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</si>
  <si>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</si>
  <si>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</si>
  <si>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</si>
  <si>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</si>
  <si>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</si>
  <si>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</si>
  <si>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</si>
  <si>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</si>
  <si>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</si>
  <si>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</si>
  <si>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</si>
  <si>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</si>
  <si>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</si>
  <si>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</si>
  <si>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</si>
  <si>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</si>
  <si>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</si>
  <si>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</si>
  <si>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</si>
  <si>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</si>
  <si>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</si>
  <si>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</si>
  <si>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</si>
  <si>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</si>
  <si>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</si>
  <si>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</si>
  <si>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</si>
  <si>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</si>
  <si>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</si>
  <si>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</si>
  <si>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</si>
  <si>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</si>
  <si>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</si>
  <si>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</si>
  <si>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</si>
  <si>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</si>
  <si>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</si>
  <si>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</si>
  <si>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</si>
  <si>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</si>
  <si>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</si>
  <si>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</si>
  <si>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</si>
  <si>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</si>
  <si>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</si>
  <si>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</si>
  <si>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</si>
  <si>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</si>
  <si>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</si>
  <si>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</si>
  <si>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</si>
  <si>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</si>
  <si>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</si>
  <si>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</si>
  <si>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</si>
  <si>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</si>
  <si>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</si>
  <si>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</si>
  <si>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</si>
  <si>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</si>
  <si>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</si>
  <si>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</si>
  <si>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</si>
  <si>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</si>
  <si>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</si>
  <si>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</si>
  <si>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</si>
  <si>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</si>
  <si>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</si>
  <si>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</si>
  <si>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</si>
  <si>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</si>
  <si>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</si>
  <si>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</si>
  <si>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</si>
  <si>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</si>
  <si>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</si>
  <si>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</si>
  <si>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</si>
  <si>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</si>
  <si>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</si>
  <si>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</si>
  <si>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</si>
  <si>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</si>
  <si>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</si>
  <si>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</si>
  <si>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</si>
  <si>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</si>
  <si>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</si>
  <si>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</si>
  <si>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</si>
  <si>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</si>
  <si>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</si>
  <si>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</si>
  <si>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</si>
  <si>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</si>
  <si>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</si>
  <si>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</si>
  <si>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</si>
  <si>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</si>
  <si>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</si>
  <si>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</si>
  <si>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</si>
  <si>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</si>
  <si>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</si>
  <si>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</si>
  <si>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</si>
  <si>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</si>
  <si>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</si>
  <si>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</si>
  <si>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</si>
  <si>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</si>
  <si>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</si>
  <si>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</si>
  <si>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</si>
  <si>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</si>
  <si>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</si>
  <si>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</si>
  <si>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</si>
  <si>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</si>
  <si>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</si>
  <si>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</si>
  <si>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</si>
  <si>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</si>
  <si>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</si>
  <si>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</si>
  <si>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</si>
  <si>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</si>
  <si>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</si>
  <si>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</si>
  <si>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</si>
  <si>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</si>
  <si>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</si>
  <si>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</si>
  <si>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</si>
  <si>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</si>
  <si>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</si>
  <si>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</si>
  <si>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</si>
  <si>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</si>
  <si>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</si>
  <si>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</si>
  <si>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</si>
  <si>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</si>
  <si>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</si>
  <si>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</si>
  <si>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</si>
  <si>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</si>
  <si>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</si>
  <si>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</si>
  <si>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</si>
  <si>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</si>
  <si>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</si>
  <si>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</si>
  <si>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</si>
  <si>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</si>
  <si>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</si>
  <si>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</si>
  <si>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</si>
  <si>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</si>
  <si>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</si>
  <si>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</si>
  <si>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</si>
  <si>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</si>
  <si>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</si>
  <si>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</si>
  <si>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</si>
  <si>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</si>
  <si>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</si>
  <si>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</si>
  <si>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</si>
  <si>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</si>
  <si>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</si>
  <si>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</si>
  <si>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</si>
  <si>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</si>
  <si>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</si>
  <si>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</si>
  <si>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</si>
  <si>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</si>
  <si>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</si>
  <si>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</si>
  <si>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</si>
  <si>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</si>
  <si>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</si>
  <si>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</si>
  <si>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</si>
  <si>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</si>
  <si>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</si>
  <si>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</si>
  <si>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</si>
  <si>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</si>
  <si>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</si>
  <si>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</si>
  <si>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</si>
  <si>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</si>
  <si>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</si>
  <si>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</si>
  <si>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</si>
  <si>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</si>
  <si>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</si>
  <si>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</si>
  <si>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</si>
  <si>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</si>
  <si>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</si>
  <si>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</si>
  <si>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</si>
  <si>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</si>
  <si>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</si>
  <si>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</si>
  <si>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</si>
  <si>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</si>
  <si>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</si>
  <si>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</si>
  <si>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</si>
  <si>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</si>
  <si>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</si>
  <si>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</si>
  <si>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</si>
  <si>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</si>
  <si>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</si>
  <si>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</si>
  <si>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</si>
  <si>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</si>
  <si>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</si>
  <si>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</si>
  <si>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</si>
  <si>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</si>
  <si>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</si>
  <si>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</si>
  <si>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</si>
  <si>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</si>
  <si>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</si>
  <si>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</si>
  <si>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</si>
  <si>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</si>
  <si>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</si>
  <si>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</si>
  <si>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</si>
  <si>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</si>
  <si>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</si>
  <si>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</si>
  <si>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</si>
  <si>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</si>
  <si>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</si>
  <si>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</si>
  <si>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</si>
  <si>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</si>
  <si>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</si>
  <si>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</si>
  <si>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</si>
  <si>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</si>
  <si>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</si>
  <si>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</si>
  <si>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</si>
  <si>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</si>
  <si>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</si>
  <si>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</si>
  <si>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</si>
  <si>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</si>
  <si>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</si>
  <si>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</si>
  <si>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</si>
  <si>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</si>
  <si>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</si>
  <si>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</si>
  <si>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</si>
  <si>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</si>
  <si>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</si>
  <si>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</si>
  <si>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</si>
  <si>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</si>
  <si>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</si>
  <si>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</si>
  <si>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</si>
  <si>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</si>
  <si>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</si>
  <si>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</si>
  <si>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</si>
  <si>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</si>
  <si>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</si>
  <si>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</si>
  <si>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</si>
  <si>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</si>
  <si>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</si>
  <si>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</si>
  <si>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</si>
  <si>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</si>
  <si>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</si>
  <si>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</si>
  <si>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</si>
  <si>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</si>
  <si>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</si>
  <si>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</si>
  <si>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</si>
  <si>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</si>
  <si>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</si>
  <si>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</si>
  <si>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</si>
  <si>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</si>
  <si>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</si>
  <si>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</si>
  <si>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</si>
  <si>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</si>
  <si>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</si>
  <si>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</si>
  <si>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</si>
  <si>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</si>
  <si>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</si>
  <si>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</si>
  <si>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</si>
  <si>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</si>
  <si>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</si>
  <si>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</si>
  <si>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</si>
  <si>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</si>
  <si>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</si>
  <si>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</si>
  <si>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</si>
  <si>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</si>
  <si>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</si>
  <si>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</si>
  <si>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</si>
  <si>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</si>
  <si>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</si>
  <si>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</si>
  <si>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</si>
  <si>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</si>
  <si>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</si>
  <si>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</si>
  <si>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</si>
  <si>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</si>
  <si>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</si>
  <si>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</si>
  <si>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</si>
  <si>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</si>
  <si>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</si>
  <si>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</si>
  <si>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</si>
  <si>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</si>
  <si>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</si>
  <si>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</si>
  <si>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</si>
  <si>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</si>
  <si>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</si>
  <si>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</si>
  <si>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</si>
  <si>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</si>
  <si>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</si>
  <si>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</si>
  <si>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</si>
  <si>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</si>
  <si>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</si>
  <si>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</si>
  <si>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</si>
  <si>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</si>
  <si>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</si>
  <si>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</si>
  <si>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</si>
  <si>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</si>
  <si>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</si>
  <si>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</si>
  <si>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</si>
  <si>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</si>
  <si>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</si>
  <si>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</si>
  <si>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</si>
  <si>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</si>
  <si>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</si>
  <si>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</si>
  <si>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</si>
  <si>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</si>
  <si>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</si>
  <si>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</si>
  <si>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</si>
  <si>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</si>
  <si>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</si>
  <si>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</si>
  <si>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</si>
  <si>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</si>
  <si>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</si>
  <si>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</si>
  <si>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</si>
  <si>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</si>
  <si>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</si>
  <si>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</si>
  <si>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</si>
  <si>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</si>
  <si>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</si>
  <si>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</si>
  <si>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</si>
  <si>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</si>
  <si>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</si>
  <si>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</si>
  <si>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</si>
  <si>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</si>
  <si>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</si>
  <si>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</si>
  <si>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</si>
  <si>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</si>
  <si>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</si>
  <si>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</si>
  <si>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</si>
  <si>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</si>
  <si>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</si>
  <si>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</si>
  <si>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</si>
  <si>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</si>
  <si>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</si>
  <si>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</si>
  <si>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</si>
  <si>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</si>
  <si>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</si>
  <si>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</si>
  <si>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</si>
  <si>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</si>
  <si>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</si>
  <si>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</si>
  <si>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</si>
  <si>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</si>
  <si>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</si>
  <si>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</si>
  <si>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</si>
  <si>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</si>
  <si>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</si>
  <si>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</si>
  <si>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</si>
  <si>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</si>
  <si>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</si>
  <si>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</si>
  <si>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</si>
  <si>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</si>
  <si>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</si>
  <si>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</si>
  <si>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</si>
  <si>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</si>
  <si>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</si>
  <si>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</si>
  <si>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</si>
  <si>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</si>
  <si>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</si>
  <si>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</si>
  <si>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</si>
  <si>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</si>
  <si>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</si>
  <si>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</si>
  <si>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</si>
  <si>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</si>
  <si>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</si>
  <si>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</si>
  <si>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</si>
  <si>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</si>
  <si>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</si>
  <si>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</si>
  <si>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</si>
  <si>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</si>
  <si>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</si>
  <si>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</si>
  <si>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</si>
  <si>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</si>
  <si>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</si>
  <si>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</si>
  <si>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</si>
  <si>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</si>
  <si>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</si>
  <si>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</si>
  <si>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</si>
  <si>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</si>
  <si>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</si>
  <si>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</si>
  <si>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</si>
  <si>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</si>
  <si>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</si>
  <si>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</si>
  <si>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</si>
  <si>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</si>
  <si>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</si>
  <si>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</si>
  <si>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</si>
  <si>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</si>
  <si>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</si>
  <si>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</si>
  <si>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</si>
  <si>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</si>
  <si>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</si>
  <si>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</si>
  <si>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</si>
  <si>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</si>
  <si>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</si>
  <si>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</si>
  <si>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</si>
  <si>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</si>
  <si>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</si>
  <si>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</si>
  <si>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</si>
  <si>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</si>
  <si>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</si>
  <si>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</si>
  <si>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</si>
  <si>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</si>
  <si>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</si>
  <si>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</si>
  <si>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</si>
  <si>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</si>
  <si>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</si>
  <si>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</si>
  <si>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</si>
  <si>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</si>
  <si>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</si>
  <si>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</si>
  <si>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</si>
  <si>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</si>
  <si>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</si>
  <si>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</si>
  <si>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</si>
  <si>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</si>
  <si>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</si>
  <si>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</si>
  <si>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</si>
  <si>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</si>
  <si>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</si>
  <si>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</si>
  <si>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</si>
  <si>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</si>
  <si>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</si>
  <si>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</si>
  <si>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</si>
  <si>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</si>
  <si>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</si>
  <si>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</si>
  <si>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</si>
  <si>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</si>
  <si>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</si>
  <si>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</si>
  <si>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</si>
  <si>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</si>
  <si>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</si>
  <si>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</si>
  <si>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</si>
  <si>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</si>
  <si>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</si>
  <si>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</si>
  <si>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</si>
  <si>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</si>
  <si>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</si>
  <si>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</si>
  <si>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</si>
  <si>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</si>
  <si>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</si>
  <si>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</si>
  <si>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</si>
  <si>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</si>
  <si>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</si>
  <si>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</si>
  <si>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</si>
  <si>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</si>
  <si>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</si>
  <si>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</si>
  <si>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</si>
  <si>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</si>
  <si>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</si>
  <si>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</si>
  <si>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</si>
  <si>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</si>
  <si>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</si>
  <si>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</si>
  <si>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</si>
  <si>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</si>
  <si>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</si>
  <si>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</si>
  <si>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</si>
  <si>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</si>
  <si>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</si>
  <si>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</si>
  <si>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</si>
  <si>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</si>
  <si>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</si>
  <si>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</si>
  <si>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</si>
  <si>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</si>
  <si>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</si>
  <si>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</si>
  <si>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</si>
  <si>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</si>
  <si>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</si>
  <si>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</si>
  <si>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</si>
  <si>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</si>
  <si>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</si>
  <si>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</si>
  <si>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</si>
  <si>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</si>
  <si>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</si>
  <si>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</si>
  <si>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</si>
  <si>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</si>
  <si>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</si>
  <si>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</si>
  <si>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</si>
  <si>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</si>
  <si>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</si>
  <si>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</si>
  <si>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</si>
  <si>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</si>
  <si>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</si>
  <si>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</si>
  <si>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</si>
  <si>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</si>
  <si>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</si>
  <si>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</si>
  <si>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</si>
  <si>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</si>
  <si>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</si>
  <si>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</si>
  <si>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</si>
  <si>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</si>
  <si>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</si>
  <si>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</si>
  <si>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</si>
  <si>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</si>
  <si>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</si>
  <si>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</si>
  <si>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</si>
  <si>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</si>
  <si>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</si>
  <si>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</si>
  <si>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</si>
  <si>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</si>
  <si>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</si>
  <si>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</si>
  <si>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</si>
  <si>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</si>
  <si>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</si>
  <si>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</si>
  <si>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</si>
  <si>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</si>
  <si>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</si>
  <si>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</si>
  <si>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</si>
  <si>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</si>
  <si>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</si>
  <si>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</si>
  <si>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</si>
  <si>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</si>
  <si>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</si>
  <si>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</si>
  <si>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</si>
  <si>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</si>
  <si>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</si>
  <si>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</si>
  <si>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</si>
  <si>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</si>
  <si>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</si>
  <si>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</si>
  <si>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</si>
  <si>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</si>
  <si>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</si>
  <si>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</si>
  <si>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</si>
  <si>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</si>
  <si>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</si>
  <si>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</si>
  <si>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</si>
  <si>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</si>
  <si>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</si>
  <si>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</si>
  <si>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</si>
  <si>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</si>
  <si>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</si>
  <si>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</si>
  <si>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</si>
  <si>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</si>
  <si>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</si>
  <si>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</si>
  <si>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</si>
  <si>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</si>
  <si>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</si>
  <si>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</si>
  <si>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</si>
  <si>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</si>
  <si>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</si>
  <si>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</si>
  <si>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</si>
  <si>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</si>
  <si>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</si>
  <si>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</si>
  <si>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</si>
  <si>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</si>
  <si>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</si>
  <si>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</si>
  <si>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</si>
  <si>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</si>
  <si>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</si>
  <si>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</si>
  <si>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</si>
  <si>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</si>
  <si>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</si>
  <si>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</si>
  <si>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</si>
  <si>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</si>
  <si>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</si>
  <si>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</si>
  <si>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</si>
  <si>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</si>
  <si>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</si>
  <si>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</si>
  <si>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</si>
  <si>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</si>
  <si>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</si>
  <si>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</si>
  <si>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</si>
  <si>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</si>
  <si>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</si>
  <si>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</si>
  <si>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</si>
  <si>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</si>
  <si>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</si>
  <si>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</si>
  <si>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</si>
  <si>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</si>
  <si>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</si>
  <si>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</si>
  <si>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</si>
  <si>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</si>
  <si>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</si>
  <si>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</si>
  <si>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</si>
  <si>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</si>
  <si>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</si>
  <si>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</si>
  <si>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</si>
  <si>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</si>
  <si>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</si>
  <si>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</si>
  <si>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</si>
  <si>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</si>
  <si>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</si>
  <si>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</si>
  <si>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</si>
  <si>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</si>
  <si>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</si>
  <si>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</si>
  <si>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</si>
  <si>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</si>
  <si>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</si>
  <si>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</si>
  <si>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</si>
  <si>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</si>
  <si>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</si>
  <si>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</si>
  <si>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</si>
  <si>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</si>
  <si>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</si>
  <si>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</si>
  <si>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</si>
  <si>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</si>
  <si>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</si>
  <si>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</si>
  <si>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</si>
  <si>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</si>
  <si>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</si>
  <si>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</si>
  <si>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</si>
  <si>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</si>
  <si>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</si>
  <si>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</si>
  <si>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</si>
  <si>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</si>
  <si>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</si>
  <si>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</si>
  <si>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</si>
  <si>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</si>
  <si>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</si>
  <si>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</si>
  <si>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</si>
  <si>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</si>
  <si>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</si>
  <si>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</si>
  <si>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</si>
  <si>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</si>
  <si>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</si>
  <si>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</si>
  <si>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</si>
  <si>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</si>
  <si>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</si>
  <si>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</si>
  <si>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</si>
  <si>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</si>
  <si>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</si>
  <si>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</si>
  <si>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</si>
  <si>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</si>
  <si>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</si>
  <si>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</si>
  <si>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</si>
  <si>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</si>
  <si>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</si>
  <si>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</si>
  <si>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</si>
  <si>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</si>
  <si>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</si>
  <si>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</si>
  <si>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</si>
  <si>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</si>
  <si>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</si>
  <si>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</si>
  <si>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</si>
  <si>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</si>
  <si>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</si>
  <si>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</si>
  <si>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</si>
  <si>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</si>
  <si>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</si>
  <si>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</si>
  <si>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</si>
  <si>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</si>
  <si>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</si>
  <si>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</si>
  <si>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</si>
  <si>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</si>
  <si>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</si>
  <si>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</si>
  <si>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</si>
  <si>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</si>
  <si>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</si>
  <si>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</si>
  <si>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</si>
  <si>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</si>
  <si>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</si>
  <si>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</si>
  <si>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</si>
  <si>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</si>
  <si>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</si>
  <si>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</si>
  <si>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</si>
  <si>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</si>
  <si>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</si>
  <si>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</si>
  <si>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</si>
  <si>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</si>
  <si>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</si>
  <si>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</si>
  <si>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</si>
  <si>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</si>
  <si>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</si>
  <si>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</si>
  <si>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</si>
  <si>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</si>
  <si>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</si>
  <si>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</si>
  <si>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</si>
  <si>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</si>
  <si>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</si>
  <si>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</si>
  <si>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</si>
  <si>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</si>
  <si>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</si>
  <si>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</si>
  <si>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</si>
  <si>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</si>
  <si>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</si>
  <si>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</si>
  <si>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</si>
  <si>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</si>
  <si>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</si>
  <si>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</si>
  <si>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</si>
  <si>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</si>
  <si>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</si>
  <si>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</si>
  <si>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</si>
  <si>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</si>
  <si>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</si>
  <si>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</si>
  <si>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</si>
  <si>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</si>
  <si>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</si>
  <si>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</si>
  <si>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</si>
  <si>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</si>
  <si>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</si>
  <si>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</si>
  <si>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</si>
  <si>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</si>
  <si>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</si>
  <si>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</si>
  <si>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</si>
  <si>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</si>
  <si>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</si>
  <si>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</si>
  <si>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</si>
  <si>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</si>
  <si>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</si>
  <si>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</si>
  <si>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</si>
  <si>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</si>
  <si>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</si>
  <si>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</si>
  <si>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</si>
  <si>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</si>
  <si>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</si>
  <si>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</si>
  <si>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</si>
  <si>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</si>
  <si>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</si>
  <si>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</si>
  <si>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</si>
  <si>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</si>
  <si>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</si>
  <si>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</si>
  <si>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</si>
  <si>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</si>
  <si>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</si>
  <si>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</si>
  <si>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</si>
  <si>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</si>
  <si>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</si>
  <si>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</si>
  <si>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</si>
  <si>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</si>
  <si>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</si>
  <si>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</si>
  <si>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</si>
  <si>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</si>
  <si>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</si>
  <si>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</si>
  <si>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</si>
  <si>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</si>
  <si>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</si>
  <si>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</si>
  <si>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</si>
  <si>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</si>
  <si>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</si>
  <si>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</si>
  <si>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</si>
  <si>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</si>
  <si>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</si>
  <si>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</si>
  <si>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</si>
  <si>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</si>
  <si>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</si>
  <si>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</si>
  <si>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</si>
  <si>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</si>
  <si>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</si>
  <si>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</si>
  <si>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</si>
  <si>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</si>
  <si>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</si>
  <si>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</si>
  <si>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</si>
  <si>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</si>
  <si>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</si>
  <si>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</si>
  <si>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</si>
  <si>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</si>
  <si>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</si>
  <si>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</si>
  <si>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</si>
  <si>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</si>
  <si>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</si>
  <si>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</si>
  <si>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</si>
  <si>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</si>
  <si>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</si>
  <si>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</si>
  <si>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</si>
  <si>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</si>
  <si>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</si>
  <si>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</si>
  <si>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</si>
  <si>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</si>
  <si>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</si>
  <si>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</si>
  <si>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</si>
  <si>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</si>
  <si>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</si>
  <si>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</si>
  <si>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</si>
  <si>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</si>
  <si>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</si>
  <si>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</si>
  <si>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</si>
  <si>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</si>
  <si>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</si>
  <si>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</si>
  <si>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</si>
  <si>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</si>
  <si>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</si>
  <si>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</si>
  <si>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</si>
  <si>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</si>
  <si>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</si>
  <si>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</si>
  <si>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</si>
  <si>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</si>
  <si>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</si>
  <si>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</si>
  <si>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</si>
  <si>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</si>
  <si>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</si>
  <si>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</si>
  <si>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</si>
  <si>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</si>
  <si>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</si>
  <si>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</si>
  <si>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</si>
  <si>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</si>
  <si>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</si>
  <si>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</si>
  <si>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</si>
  <si>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</si>
  <si>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</si>
  <si>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</si>
  <si>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</si>
  <si>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</si>
  <si>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</si>
  <si>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</si>
  <si>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</si>
  <si>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</si>
  <si>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</si>
  <si>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</si>
  <si>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</si>
  <si>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</si>
  <si>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</si>
  <si>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</si>
  <si>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</si>
  <si>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</si>
  <si>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</si>
  <si>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</si>
  <si>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</si>
  <si>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</si>
  <si>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</si>
  <si>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</si>
  <si>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</si>
  <si>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</si>
  <si>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</si>
  <si>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</si>
  <si>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</si>
  <si>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</si>
  <si>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</si>
  <si>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</si>
  <si>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</si>
  <si>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</si>
  <si>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</si>
  <si>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</si>
  <si>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</si>
  <si>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</si>
  <si>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</si>
  <si>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</si>
  <si>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</si>
  <si>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</si>
  <si>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</si>
  <si>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</si>
  <si>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</si>
  <si>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</si>
  <si>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</si>
  <si>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</si>
  <si>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</si>
  <si>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</si>
  <si>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</si>
  <si>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</si>
  <si>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</si>
  <si>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</si>
  <si>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</si>
  <si>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</si>
  <si>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</si>
  <si>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</si>
  <si>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</si>
  <si>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</si>
  <si>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</si>
  <si>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</si>
  <si>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</si>
  <si>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</si>
  <si>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</si>
  <si>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</si>
  <si>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</si>
  <si>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</si>
  <si>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</si>
  <si>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</si>
  <si>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</si>
  <si>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</si>
  <si>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</si>
  <si>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</si>
  <si>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</si>
  <si>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</si>
  <si>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</si>
  <si>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</si>
  <si>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</si>
  <si>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</si>
  <si>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</si>
  <si>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</si>
  <si>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</si>
  <si>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</si>
  <si>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</si>
  <si>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</si>
  <si>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</si>
  <si>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</si>
  <si>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</si>
  <si>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</si>
  <si>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</si>
  <si>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</si>
  <si>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</si>
  <si>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</si>
  <si>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</si>
  <si>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</si>
  <si>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</si>
  <si>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</si>
  <si>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</si>
  <si>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</si>
  <si>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</si>
  <si>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</si>
  <si>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</si>
  <si>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</si>
  <si>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</si>
  <si>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</si>
  <si>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</si>
  <si>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</si>
  <si>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</si>
  <si>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</si>
  <si>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</si>
  <si>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</si>
  <si>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</si>
  <si>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</si>
  <si>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</si>
  <si>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</si>
  <si>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</si>
  <si>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</si>
  <si>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</si>
  <si>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</si>
  <si>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</si>
  <si>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</si>
  <si>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</si>
  <si>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</si>
  <si>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</si>
  <si>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</si>
  <si>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</si>
  <si>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</si>
  <si>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</si>
  <si>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</si>
  <si>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</si>
  <si>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</si>
  <si>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</si>
  <si>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</si>
  <si>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</si>
  <si>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</si>
  <si>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</si>
  <si>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</si>
  <si>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</si>
  <si>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</si>
  <si>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</si>
  <si>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</si>
  <si>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</si>
  <si>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</si>
  <si>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</si>
  <si>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</si>
  <si>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</si>
  <si>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</si>
  <si>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</si>
  <si>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</si>
  <si>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</si>
  <si>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</si>
  <si>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</si>
  <si>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</si>
  <si>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</si>
  <si>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</si>
  <si>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</si>
  <si>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</si>
  <si>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</si>
  <si>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</si>
  <si>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</si>
  <si>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</si>
  <si>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</si>
  <si>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</si>
  <si>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</si>
  <si>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</si>
  <si>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</si>
  <si>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</si>
  <si>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</si>
  <si>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</si>
  <si>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</si>
  <si>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</si>
  <si>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</si>
  <si>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</si>
  <si>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</si>
  <si>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</si>
  <si>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</si>
  <si>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</si>
  <si>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</si>
  <si>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</si>
  <si>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</si>
  <si>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</si>
  <si>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</si>
  <si>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</si>
  <si>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</si>
  <si>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</si>
  <si>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</si>
  <si>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</si>
  <si>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</si>
  <si>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</si>
  <si>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</si>
  <si>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</si>
  <si>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</si>
  <si>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</si>
  <si>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</si>
  <si>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</si>
  <si>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</si>
  <si>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</si>
  <si>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</si>
  <si>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</si>
  <si>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</si>
  <si>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</si>
  <si>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</si>
  <si>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</si>
  <si>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</si>
  <si>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</si>
  <si>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</si>
  <si>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</si>
  <si>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</si>
  <si>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</si>
  <si>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</si>
  <si>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</si>
  <si>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</si>
  <si>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</si>
  <si>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</si>
  <si>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</si>
  <si>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</si>
  <si>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</si>
  <si>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</si>
  <si>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</si>
  <si>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</si>
  <si>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</si>
  <si>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</si>
  <si>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</si>
  <si>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</si>
  <si>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</si>
  <si>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</si>
  <si>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</si>
  <si>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</si>
  <si>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</si>
  <si>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</si>
  <si>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</si>
  <si>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</si>
  <si>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</si>
  <si>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</si>
  <si>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</si>
  <si>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</si>
  <si>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</si>
  <si>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</si>
  <si>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</si>
  <si>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</si>
  <si>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</si>
  <si>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</si>
  <si>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</si>
  <si>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</si>
  <si>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</si>
  <si>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</si>
  <si>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</si>
  <si>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</si>
  <si>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</si>
  <si>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</si>
  <si>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</si>
  <si>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</si>
  <si>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</si>
  <si>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</si>
  <si>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</si>
  <si>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</si>
  <si>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</si>
  <si>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</si>
  <si>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</si>
  <si>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</si>
  <si>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</si>
  <si>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</si>
  <si>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</si>
  <si>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</si>
  <si>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</si>
  <si>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</si>
  <si>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</si>
  <si>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</si>
  <si>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</si>
  <si>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</si>
  <si>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</si>
  <si>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</si>
  <si>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</si>
  <si>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</si>
  <si>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</si>
  <si>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</si>
  <si>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</si>
  <si>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</si>
  <si>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</si>
  <si>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</si>
  <si>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</si>
  <si>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</si>
  <si>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</si>
  <si>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</si>
  <si>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</si>
  <si>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</si>
  <si>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</si>
  <si>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</si>
  <si>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</si>
  <si>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</si>
  <si>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</si>
  <si>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</si>
  <si>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</si>
  <si>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</si>
  <si>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</si>
  <si>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</si>
  <si>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</si>
  <si>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</si>
  <si>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</si>
  <si>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</si>
  <si>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</si>
  <si>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</si>
  <si>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</si>
  <si>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</si>
  <si>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</si>
  <si>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</si>
  <si>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</si>
  <si>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</si>
  <si>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</si>
  <si>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</si>
  <si>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</si>
  <si>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</si>
  <si>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</si>
  <si>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</si>
  <si>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</si>
  <si>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</si>
  <si>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</si>
  <si>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</si>
  <si>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</si>
  <si>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</si>
  <si>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</si>
  <si>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</si>
  <si>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</si>
  <si>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</si>
  <si>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</si>
  <si>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</si>
  <si>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</si>
  <si>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</si>
  <si>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</si>
  <si>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</si>
  <si>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</si>
  <si>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</si>
  <si>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</si>
  <si>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</si>
  <si>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</si>
  <si>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</si>
  <si>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</si>
  <si>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</si>
  <si>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</si>
  <si>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</si>
  <si>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</si>
  <si>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</si>
  <si>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</si>
  <si>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</si>
  <si>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</si>
  <si>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</si>
  <si>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</si>
  <si>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</si>
  <si>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</si>
  <si>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</si>
  <si>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</si>
  <si>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</si>
  <si>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</si>
  <si>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</si>
  <si>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</si>
  <si>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</si>
  <si>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</si>
  <si>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</si>
  <si>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</si>
  <si>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</si>
  <si>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</si>
  <si>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</si>
  <si>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</si>
  <si>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</si>
  <si>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</si>
  <si>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</si>
  <si>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</si>
  <si>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</si>
  <si>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</si>
  <si>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</si>
  <si>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</si>
  <si>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</si>
  <si>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</si>
  <si>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</si>
  <si>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</si>
  <si>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</si>
  <si>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</si>
  <si>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</si>
  <si>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</si>
  <si>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</si>
  <si>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</si>
  <si>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</si>
  <si>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</si>
  <si>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</si>
  <si>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</si>
  <si>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</si>
  <si>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</si>
  <si>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</si>
  <si>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</si>
  <si>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</si>
  <si>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</si>
  <si>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</si>
  <si>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</si>
  <si>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</si>
  <si>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</si>
  <si>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</si>
  <si>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</si>
  <si>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</si>
  <si>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</si>
  <si>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</si>
  <si>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</si>
  <si>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</si>
  <si>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</si>
  <si>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</si>
  <si>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</si>
  <si>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</si>
  <si>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</si>
  <si>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</si>
  <si>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</si>
  <si>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</si>
  <si>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</si>
  <si>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</si>
  <si>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</si>
  <si>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</si>
  <si>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</si>
  <si>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</si>
  <si>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</si>
  <si>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</si>
  <si>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</si>
  <si>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</si>
  <si>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</si>
  <si>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</si>
  <si>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</si>
  <si>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</si>
  <si>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</si>
  <si>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</si>
  <si>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</si>
  <si>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</si>
  <si>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</si>
  <si>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</si>
  <si>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</si>
  <si>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</si>
  <si>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</si>
  <si>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</si>
  <si>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</si>
  <si>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</si>
  <si>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</si>
  <si>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</si>
  <si>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</si>
  <si>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</si>
  <si>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</si>
  <si>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</si>
  <si>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</si>
  <si>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</si>
  <si>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</si>
  <si>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</si>
  <si>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</si>
  <si>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</si>
  <si>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</si>
  <si>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</si>
  <si>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</si>
  <si>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</si>
  <si>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</si>
  <si>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</si>
  <si>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</si>
  <si>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</si>
  <si>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</si>
  <si>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</si>
  <si>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</si>
  <si>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</si>
  <si>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</si>
  <si>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</si>
  <si>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</si>
  <si>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</si>
  <si>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</si>
  <si>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</si>
  <si>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</si>
  <si>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</si>
  <si>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</si>
  <si>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</si>
  <si>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</si>
  <si>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</si>
  <si>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</si>
  <si>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</si>
  <si>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</si>
  <si>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</si>
  <si>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</si>
  <si>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</si>
  <si>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</si>
  <si>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</si>
  <si>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</si>
  <si>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</si>
  <si>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</si>
  <si>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</si>
  <si>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</si>
  <si>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</si>
  <si>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</si>
  <si>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</si>
  <si>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</si>
  <si>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</si>
  <si>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</si>
  <si>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</si>
  <si>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</si>
  <si>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</si>
  <si>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</si>
  <si>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</si>
  <si>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</si>
  <si>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</si>
  <si>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</si>
  <si>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</si>
  <si>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</si>
  <si>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</si>
  <si>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</si>
  <si>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</si>
  <si>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</si>
  <si>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</si>
  <si>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</si>
  <si>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</si>
  <si>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</si>
  <si>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</si>
  <si>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</si>
  <si>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</si>
  <si>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</si>
  <si>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</si>
  <si>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</si>
  <si>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</si>
  <si>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</si>
  <si>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</si>
  <si>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</si>
  <si>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</si>
  <si>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</si>
  <si>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</si>
  <si>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</si>
  <si>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</si>
  <si>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</si>
  <si>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</si>
  <si>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</si>
  <si>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</si>
  <si>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</si>
  <si>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</si>
  <si>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</si>
  <si>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</si>
  <si>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</si>
  <si>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</si>
  <si>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</si>
  <si>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</si>
  <si>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</si>
  <si>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</si>
  <si>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</si>
  <si>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</si>
  <si>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</si>
  <si>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</si>
  <si>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</si>
  <si>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</si>
  <si>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</si>
  <si>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</si>
  <si>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</si>
  <si>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</si>
  <si>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</si>
  <si>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</si>
  <si>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</si>
  <si>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</si>
  <si>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</si>
  <si>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</si>
  <si>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</si>
  <si>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</si>
  <si>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</si>
  <si>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</si>
  <si>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</si>
  <si>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</si>
  <si>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</si>
  <si>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</si>
  <si>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</si>
  <si>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</si>
  <si>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</si>
  <si>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</si>
  <si>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</si>
  <si>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</si>
  <si>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</si>
  <si>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</si>
  <si>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</si>
  <si>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</si>
  <si>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</si>
  <si>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</si>
  <si>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</si>
  <si>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</si>
  <si>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</si>
  <si>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</si>
  <si>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</si>
  <si>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</si>
  <si>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</si>
  <si>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</si>
  <si>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</si>
  <si>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</si>
  <si>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</si>
  <si>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</si>
  <si>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</si>
  <si>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</si>
  <si>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</si>
  <si>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</si>
  <si>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</si>
  <si>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</si>
  <si>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</si>
  <si>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</si>
  <si>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</si>
  <si>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</si>
  <si>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</si>
  <si>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</si>
  <si>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</si>
  <si>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</si>
  <si>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</si>
  <si>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</si>
  <si>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</si>
  <si>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</si>
  <si>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</si>
  <si>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</si>
  <si>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</si>
  <si>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</si>
  <si>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</si>
  <si>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</si>
  <si>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</si>
  <si>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</si>
  <si>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</si>
  <si>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</si>
  <si>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</si>
  <si>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</si>
  <si>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</si>
  <si>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</si>
  <si>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</si>
  <si>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</si>
  <si>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</si>
  <si>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</si>
  <si>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</si>
  <si>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</si>
  <si>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</si>
  <si>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</si>
  <si>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</si>
  <si>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</si>
  <si>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</si>
  <si>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</si>
  <si>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</si>
  <si>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</si>
  <si>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</si>
  <si>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</si>
  <si>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</si>
  <si>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</si>
  <si>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</si>
  <si>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</si>
  <si>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</si>
  <si>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</si>
  <si>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</si>
  <si>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</si>
  <si>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</si>
  <si>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</si>
  <si>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</si>
  <si>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</si>
  <si>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</si>
  <si>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</si>
  <si>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</si>
  <si>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</si>
  <si>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</si>
  <si>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</si>
  <si>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</si>
  <si>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</si>
  <si>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</si>
  <si>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</si>
  <si>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</si>
  <si>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</si>
  <si>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</si>
  <si>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</si>
  <si>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</si>
  <si>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</si>
  <si>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</si>
  <si>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</si>
  <si>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</si>
  <si>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</si>
  <si>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</si>
  <si>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</si>
  <si>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</si>
  <si>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</si>
  <si>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</si>
  <si>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</si>
  <si>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</si>
  <si>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</si>
  <si>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</si>
  <si>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</si>
  <si>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</si>
  <si>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</si>
  <si>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</si>
  <si>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</si>
  <si>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</si>
  <si>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</si>
  <si>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</si>
  <si>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</si>
  <si>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</si>
  <si>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</si>
  <si>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</si>
  <si>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</si>
  <si>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</si>
  <si>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</si>
  <si>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</si>
  <si>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</si>
  <si>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</si>
  <si>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</si>
  <si>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</si>
  <si>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</si>
  <si>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</si>
  <si>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</si>
  <si>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</si>
  <si>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</si>
  <si>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</si>
  <si>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</si>
  <si>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</si>
  <si>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</si>
  <si>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</si>
  <si>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</si>
  <si>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</si>
  <si>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</si>
  <si>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</si>
  <si>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</si>
  <si>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</si>
  <si>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</si>
  <si>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</si>
  <si>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</si>
  <si>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</si>
  <si>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</si>
  <si>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</si>
  <si>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</si>
  <si>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</si>
  <si>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</si>
  <si>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</si>
  <si>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</si>
  <si>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</si>
  <si>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</si>
  <si>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</si>
  <si>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</si>
  <si>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</si>
  <si>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</si>
  <si>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</si>
  <si>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</si>
  <si>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</si>
  <si>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</si>
  <si>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</si>
  <si>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</si>
  <si>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</si>
  <si>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</si>
  <si>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</si>
  <si>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</si>
  <si>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</si>
  <si>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</si>
  <si>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</si>
  <si>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</si>
  <si>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</si>
  <si>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</si>
  <si>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</si>
  <si>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</si>
  <si>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</si>
  <si>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</si>
  <si>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</si>
  <si>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</si>
  <si>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</si>
  <si>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</si>
  <si>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</si>
  <si>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</si>
  <si>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</si>
  <si>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</si>
  <si>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</si>
  <si>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</si>
  <si>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</si>
  <si>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</si>
  <si>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</si>
  <si>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</si>
  <si>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</si>
  <si>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</si>
  <si>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</si>
  <si>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</si>
  <si>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</si>
  <si>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</si>
  <si>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</si>
  <si>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</si>
  <si>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</si>
  <si>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</si>
  <si>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</si>
  <si>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</si>
  <si>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</si>
  <si>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</si>
  <si>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</si>
  <si>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</si>
  <si>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</si>
  <si>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</si>
  <si>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</si>
  <si>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</si>
  <si>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</si>
  <si>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</si>
  <si>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</si>
  <si>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</si>
  <si>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</si>
  <si>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</si>
  <si>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</si>
  <si>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</si>
  <si>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</si>
  <si>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</si>
  <si>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</si>
  <si>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</si>
  <si>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</si>
  <si>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</si>
  <si>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</si>
  <si>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</si>
  <si>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</si>
  <si>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</si>
  <si>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</si>
  <si>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</si>
  <si>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</si>
  <si>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</si>
  <si>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</si>
  <si>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</si>
  <si>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</si>
  <si>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</si>
  <si>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</si>
  <si>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</si>
  <si>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</si>
  <si>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</si>
  <si>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</si>
  <si>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</si>
  <si>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</si>
  <si>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</si>
  <si>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</si>
  <si>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</si>
  <si>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</si>
  <si>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</si>
  <si>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</si>
  <si>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</si>
  <si>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</si>
  <si>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</si>
  <si>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</si>
  <si>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</si>
  <si>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</si>
  <si>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</si>
  <si>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</si>
  <si>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</si>
  <si>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</si>
  <si>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</si>
  <si>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</si>
  <si>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</si>
  <si>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</si>
  <si>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</si>
  <si>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</si>
  <si>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</si>
  <si>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</si>
  <si>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</si>
  <si>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</si>
  <si>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</si>
  <si>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</si>
  <si>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</si>
  <si>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</si>
  <si>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</si>
  <si>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</si>
  <si>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</si>
  <si>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</si>
  <si>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</si>
  <si>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</si>
  <si>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</si>
  <si>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</si>
  <si>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</si>
  <si>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</si>
  <si>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</si>
  <si>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</si>
  <si>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</si>
  <si>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</si>
  <si>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</si>
  <si>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</si>
  <si>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</si>
  <si>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</si>
  <si>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</si>
  <si>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</si>
  <si>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</si>
  <si>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</si>
  <si>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</si>
  <si>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</si>
  <si>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</si>
  <si>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</si>
  <si>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</si>
  <si>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</si>
  <si>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</si>
  <si>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</si>
  <si>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</si>
  <si>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</si>
  <si>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</si>
  <si>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</si>
  <si>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</si>
  <si>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</si>
  <si>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</si>
  <si>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</si>
  <si>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</si>
  <si>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</si>
  <si>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</si>
  <si>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</si>
  <si>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</si>
  <si>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</si>
  <si>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</si>
  <si>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</si>
  <si>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</si>
  <si>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</si>
  <si>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</si>
  <si>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</si>
  <si>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</si>
  <si>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</si>
  <si>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</si>
  <si>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</si>
  <si>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</si>
  <si>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</si>
  <si>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</si>
  <si>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</si>
  <si>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</si>
  <si>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</si>
  <si>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</si>
  <si>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</si>
  <si>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</si>
  <si>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</si>
  <si>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</si>
  <si>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</si>
  <si>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</si>
  <si>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</si>
  <si>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</si>
  <si>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</si>
  <si>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</si>
  <si>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</si>
  <si>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</si>
  <si>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</si>
  <si>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</si>
  <si>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</si>
  <si>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</si>
  <si>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</si>
  <si>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</si>
  <si>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</si>
  <si>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</si>
  <si>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</si>
  <si>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</si>
  <si>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</si>
  <si>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</si>
  <si>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</si>
  <si>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</si>
  <si>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</si>
  <si>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</si>
  <si>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</si>
  <si>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</si>
  <si>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</si>
  <si>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</si>
  <si>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</si>
  <si>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</si>
  <si>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</si>
  <si>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</si>
  <si>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</si>
  <si>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</si>
  <si>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</si>
  <si>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</si>
  <si>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</si>
  <si>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</si>
  <si>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</si>
  <si>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</si>
  <si>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</si>
  <si>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</si>
  <si>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</si>
  <si>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</si>
  <si>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</si>
  <si>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</si>
  <si>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</si>
  <si>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</si>
  <si>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</si>
  <si>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</si>
  <si>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</si>
  <si>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</si>
  <si>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</si>
  <si>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</si>
  <si>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</si>
  <si>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</si>
  <si>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</si>
  <si>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</si>
  <si>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</si>
  <si>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</si>
  <si>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</si>
  <si>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</si>
  <si>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</si>
  <si>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</si>
  <si>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</si>
  <si>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</si>
  <si>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</si>
  <si>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</si>
  <si>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</si>
  <si>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</si>
  <si>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</si>
  <si>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</si>
  <si>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</si>
  <si>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</si>
  <si>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</si>
  <si>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</si>
  <si>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</si>
  <si>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</si>
  <si>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</si>
  <si>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</si>
  <si>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</si>
  <si>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</si>
  <si>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</si>
  <si>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</si>
  <si>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</si>
  <si>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</si>
  <si>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</si>
  <si>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</si>
  <si>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</si>
  <si>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</si>
  <si>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</si>
  <si>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</si>
  <si>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</si>
  <si>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</si>
  <si>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</si>
  <si>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</si>
  <si>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</si>
  <si>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</si>
  <si>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</si>
  <si>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</si>
  <si>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</si>
  <si>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</si>
  <si>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</si>
  <si>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</si>
  <si>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</si>
  <si>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</si>
  <si>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</si>
  <si>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</si>
  <si>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</si>
  <si>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</si>
  <si>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</si>
  <si>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</si>
  <si>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</si>
  <si>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</si>
  <si>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</si>
  <si>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</si>
  <si>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</si>
  <si>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</si>
  <si>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</si>
  <si>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</si>
  <si>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</si>
  <si>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</si>
  <si>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</si>
  <si>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</si>
  <si>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</si>
  <si>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</si>
  <si>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</si>
  <si>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</si>
  <si>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</si>
  <si>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</si>
  <si>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</si>
  <si>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</si>
  <si>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</si>
  <si>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</si>
  <si>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</si>
  <si>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</si>
  <si>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</si>
  <si>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</si>
  <si>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</si>
  <si>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</si>
  <si>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</si>
  <si>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</si>
  <si>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</si>
  <si>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</si>
  <si>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</si>
  <si>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</si>
  <si>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</si>
  <si>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</si>
  <si>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</si>
  <si>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</si>
  <si>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</si>
  <si>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</si>
  <si>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</si>
  <si>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</si>
  <si>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</si>
  <si>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</si>
  <si>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</si>
  <si>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</si>
  <si>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</si>
  <si>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</si>
  <si>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</si>
  <si>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</si>
  <si>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</si>
  <si>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</si>
  <si>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</si>
  <si>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</si>
  <si>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</si>
  <si>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</si>
  <si>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</si>
  <si>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</si>
  <si>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</si>
  <si>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</si>
  <si>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</si>
  <si>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</si>
  <si>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</si>
  <si>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</si>
  <si>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</si>
  <si>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</si>
  <si>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</si>
  <si>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</si>
  <si>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</si>
  <si>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</si>
  <si>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</si>
  <si>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</si>
  <si>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</si>
  <si>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</si>
  <si>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</si>
  <si>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</si>
  <si>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</si>
  <si>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</si>
  <si>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</si>
  <si>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</si>
  <si>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</si>
  <si>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</si>
  <si>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</si>
  <si>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</si>
  <si>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</si>
  <si>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</si>
  <si>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</si>
  <si>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</si>
  <si>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</si>
  <si>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</si>
  <si>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</si>
  <si>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</si>
  <si>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</si>
  <si>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</si>
  <si>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</si>
  <si>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</si>
  <si>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</si>
  <si>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</si>
  <si>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</si>
  <si>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</si>
  <si>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</si>
  <si>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</si>
  <si>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</si>
  <si>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</si>
  <si>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</si>
  <si>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</si>
  <si>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</si>
  <si>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</si>
  <si>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</si>
  <si>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</si>
  <si>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</si>
  <si>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</si>
  <si>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</si>
  <si>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</si>
  <si>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</si>
  <si>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</si>
  <si>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</si>
  <si>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</si>
  <si>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</si>
  <si>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</si>
  <si>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</si>
  <si>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</si>
  <si>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</si>
  <si>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</si>
  <si>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</si>
  <si>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</si>
  <si>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</si>
  <si>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</si>
  <si>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</si>
  <si>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</si>
  <si>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</si>
  <si>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</si>
  <si>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</si>
  <si>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</si>
  <si>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</si>
  <si>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</si>
  <si>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</si>
  <si>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</si>
  <si>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</si>
  <si>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</si>
  <si>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</si>
  <si>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</si>
  <si>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</si>
  <si>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</si>
  <si>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</si>
  <si>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</si>
  <si>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</si>
  <si>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</si>
  <si>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</si>
  <si>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</si>
  <si>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</si>
  <si>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</si>
  <si>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</si>
  <si>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</si>
  <si>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</si>
  <si>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</si>
  <si>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</si>
  <si>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</si>
  <si>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</si>
  <si>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</si>
  <si>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</si>
  <si>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</si>
  <si>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</si>
  <si>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</si>
  <si>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</si>
  <si>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</si>
  <si>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</si>
  <si>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</si>
  <si>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</si>
  <si>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</si>
  <si>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</si>
  <si>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</si>
  <si>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</si>
  <si>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</si>
  <si>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</si>
  <si>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</si>
  <si>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</si>
  <si>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</si>
  <si>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</si>
  <si>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</si>
  <si>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</si>
  <si>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</si>
  <si>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</si>
  <si>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</si>
  <si>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</si>
  <si>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</si>
  <si>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</si>
  <si>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</si>
  <si>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</si>
  <si>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</si>
  <si>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</si>
  <si>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</si>
  <si>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</si>
  <si>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</si>
  <si>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</si>
  <si>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</si>
  <si>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</si>
  <si>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</si>
  <si>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</si>
  <si>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</si>
  <si>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</si>
  <si>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</si>
  <si>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</si>
  <si>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</si>
  <si>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</si>
  <si>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</si>
  <si>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</si>
  <si>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</si>
  <si>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</si>
  <si>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</si>
  <si>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</si>
  <si>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</si>
  <si>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</si>
  <si>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</si>
  <si>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</si>
  <si>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</si>
  <si>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</si>
  <si>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</si>
  <si>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</si>
  <si>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</si>
  <si>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</si>
  <si>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</si>
  <si>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</si>
  <si>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</si>
  <si>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</si>
  <si>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</si>
  <si>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</si>
  <si>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</si>
  <si>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</si>
  <si>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</si>
  <si>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</si>
  <si>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</si>
  <si>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</si>
  <si>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</si>
  <si>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</si>
  <si>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</si>
  <si>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</si>
  <si>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</si>
  <si>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</si>
  <si>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</si>
  <si>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</si>
  <si>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</si>
  <si>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</si>
  <si>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</si>
  <si>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</si>
  <si>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</si>
  <si>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</si>
  <si>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</si>
  <si>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</si>
  <si>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</si>
  <si>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</si>
  <si>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</si>
  <si>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</si>
  <si>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</si>
  <si>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</si>
  <si>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</si>
  <si>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</si>
  <si>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</si>
  <si>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</si>
  <si>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</si>
  <si>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</si>
  <si>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</si>
  <si>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</si>
  <si>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</si>
  <si>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</si>
  <si>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</si>
  <si>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</si>
  <si>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</si>
  <si>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</si>
  <si>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</si>
  <si>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</si>
  <si>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</si>
  <si>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</si>
  <si>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</si>
  <si>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</si>
  <si>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</si>
  <si>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</si>
  <si>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</si>
  <si>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</si>
  <si>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</si>
  <si>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</si>
  <si>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</si>
  <si>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</si>
  <si>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</si>
  <si>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</si>
  <si>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</si>
  <si>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</si>
  <si>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</si>
  <si>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</si>
  <si>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</si>
  <si>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</si>
  <si>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</si>
  <si>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</si>
  <si>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</si>
  <si>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</si>
  <si>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</si>
  <si>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</si>
  <si>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</si>
  <si>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</si>
  <si>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</si>
  <si>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</si>
  <si>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</si>
  <si>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</si>
  <si>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</si>
  <si>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</si>
  <si>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</si>
  <si>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</si>
  <si>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</si>
  <si>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</si>
  <si>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</si>
  <si>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</si>
  <si>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</si>
  <si>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</si>
  <si>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</si>
  <si>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</si>
  <si>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</si>
  <si>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</si>
  <si>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</si>
  <si>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</si>
  <si>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</si>
  <si>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</si>
  <si>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</si>
  <si>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</si>
  <si>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</si>
  <si>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</si>
  <si>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</si>
  <si>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</si>
  <si>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</si>
  <si>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</si>
  <si>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</si>
  <si>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</si>
  <si>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</si>
  <si>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</si>
  <si>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</si>
  <si>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</si>
  <si>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</si>
  <si>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</si>
  <si>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</si>
  <si>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</si>
  <si>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</si>
  <si>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</si>
  <si>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</si>
  <si>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</si>
  <si>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</si>
  <si>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</si>
  <si>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</si>
  <si>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</si>
  <si>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</si>
  <si>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</si>
  <si>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</si>
  <si>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</si>
  <si>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</si>
  <si>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</si>
  <si>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</si>
  <si>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</si>
  <si>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</si>
  <si>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</si>
  <si>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</si>
  <si>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</si>
  <si>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</si>
  <si>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</si>
  <si>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</si>
  <si>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</si>
  <si>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</si>
  <si>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</si>
  <si>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</si>
  <si>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</si>
  <si>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</si>
  <si>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</si>
  <si>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</si>
  <si>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</si>
  <si>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</si>
  <si>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</si>
  <si>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</si>
  <si>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</si>
  <si>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</si>
  <si>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</si>
  <si>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</si>
  <si>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</si>
  <si>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</si>
  <si>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</si>
  <si>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</si>
  <si>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</si>
  <si>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</si>
  <si>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</si>
  <si>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</si>
  <si>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</si>
  <si>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</si>
  <si>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</si>
  <si>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</si>
  <si>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</si>
  <si>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</si>
  <si>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</si>
  <si>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</si>
  <si>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</si>
  <si>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</si>
  <si>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</si>
  <si>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</si>
  <si>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</si>
  <si>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</si>
  <si>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</si>
  <si>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</si>
  <si>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</si>
  <si>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</si>
  <si>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</si>
  <si>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</si>
  <si>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</si>
  <si>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</si>
  <si>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</si>
  <si>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</si>
  <si>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</si>
  <si>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</si>
  <si>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</si>
  <si>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</si>
  <si>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</si>
  <si>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</si>
  <si>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</si>
  <si>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</si>
  <si>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</si>
  <si>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</si>
  <si>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</si>
  <si>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</si>
  <si>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</si>
  <si>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</si>
  <si>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</si>
  <si>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</si>
  <si>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</si>
  <si>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</si>
  <si>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</si>
  <si>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</si>
  <si>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</si>
  <si>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</si>
  <si>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</si>
  <si>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</si>
  <si>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</si>
  <si>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</si>
  <si>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</si>
  <si>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</si>
  <si>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</si>
  <si>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</si>
  <si>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</si>
  <si>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</si>
  <si>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</si>
  <si>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</si>
  <si>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</si>
  <si>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</si>
  <si>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</si>
  <si>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</si>
  <si>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</si>
  <si>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</si>
  <si>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</si>
  <si>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</si>
  <si>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</si>
  <si>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</si>
  <si>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</si>
  <si>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</si>
  <si>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</si>
  <si>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</si>
  <si>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</si>
  <si>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</si>
  <si>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</si>
  <si>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</si>
  <si>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</si>
  <si>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</si>
  <si>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</si>
  <si>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</si>
  <si>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</si>
  <si>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</si>
  <si>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</si>
  <si>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</si>
  <si>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</si>
  <si>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</si>
  <si>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</si>
  <si>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</si>
  <si>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</si>
  <si>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</si>
  <si>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</si>
  <si>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</si>
  <si>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</si>
  <si>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</si>
  <si>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</si>
  <si>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</si>
  <si>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</si>
  <si>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</si>
  <si>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</si>
  <si>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</si>
  <si>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</si>
  <si>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</si>
  <si>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</si>
  <si>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</si>
  <si>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</si>
  <si>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</si>
  <si>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</si>
  <si>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</si>
  <si>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</si>
  <si>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</si>
  <si>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</si>
  <si>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</si>
  <si>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</si>
  <si>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</si>
  <si>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</si>
  <si>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</si>
  <si>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</si>
  <si>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</si>
  <si>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</si>
  <si>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</si>
  <si>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</si>
  <si>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</si>
  <si>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</si>
  <si>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</si>
  <si>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</si>
  <si>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</si>
  <si>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</si>
  <si>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</si>
  <si>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</si>
  <si>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</si>
  <si>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</si>
  <si>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</si>
  <si>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</si>
  <si>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</si>
  <si>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</si>
  <si>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</si>
  <si>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</si>
  <si>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</si>
  <si>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</si>
  <si>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</si>
  <si>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</si>
  <si>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</si>
  <si>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</si>
  <si>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</si>
  <si>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</si>
  <si>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</si>
  <si>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</si>
  <si>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</si>
  <si>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</si>
  <si>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</si>
  <si>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</si>
  <si>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</si>
  <si>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</si>
  <si>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</si>
  <si>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</si>
  <si>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</si>
  <si>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</si>
  <si>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</si>
  <si>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</si>
  <si>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</si>
  <si>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</si>
  <si>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</si>
  <si>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</si>
  <si>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</si>
  <si>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</si>
  <si>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</si>
  <si>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</si>
  <si>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</si>
  <si>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</si>
  <si>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</si>
  <si>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</si>
  <si>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</si>
  <si>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</si>
  <si>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</si>
  <si>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</si>
  <si>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</si>
  <si>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</si>
  <si>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</si>
  <si>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</si>
  <si>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</si>
  <si>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</si>
  <si>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</si>
  <si>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</si>
  <si>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</si>
  <si>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</si>
  <si>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</si>
  <si>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</si>
  <si>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</si>
  <si>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</si>
  <si>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</si>
  <si>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</si>
  <si>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</si>
  <si>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</si>
  <si>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</si>
  <si>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</si>
  <si>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</si>
  <si>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</si>
  <si>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</si>
  <si>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</si>
  <si>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</si>
  <si>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</si>
  <si>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</si>
  <si>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</si>
  <si>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</si>
  <si>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</si>
  <si>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</si>
  <si>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</si>
  <si>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</si>
  <si>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</si>
  <si>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</si>
  <si>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</si>
  <si>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</si>
  <si>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</si>
  <si>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</si>
  <si>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</si>
  <si>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</si>
  <si>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</si>
  <si>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</si>
  <si>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</si>
  <si>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</si>
  <si>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</si>
  <si>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</si>
  <si>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</si>
  <si>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</si>
  <si>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</si>
  <si>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</si>
  <si>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</si>
  <si>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</si>
  <si>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</si>
  <si>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</si>
  <si>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</si>
  <si>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</si>
  <si>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</si>
  <si>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</si>
  <si>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</si>
  <si>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</si>
  <si>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</si>
  <si>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</si>
  <si>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</si>
  <si>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</si>
  <si>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</si>
  <si>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</si>
  <si>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</si>
  <si>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</si>
  <si>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</si>
  <si>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</si>
  <si>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</si>
  <si>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</si>
  <si>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</si>
  <si>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</si>
  <si>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</si>
  <si>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</si>
  <si>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</si>
  <si>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</si>
  <si>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</si>
  <si>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</si>
  <si>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</si>
  <si>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</si>
  <si>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</si>
  <si>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</si>
  <si>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</si>
  <si>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</si>
  <si>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</si>
  <si>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</si>
  <si>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</si>
  <si>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</si>
  <si>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</si>
  <si>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</si>
  <si>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</si>
  <si>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</si>
  <si>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</si>
  <si>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</si>
  <si>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</si>
  <si>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</si>
  <si>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</si>
  <si>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</si>
  <si>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</si>
  <si>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</si>
  <si>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</si>
  <si>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</si>
  <si>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</si>
  <si>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</si>
  <si>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</si>
  <si>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</si>
  <si>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</si>
  <si>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</si>
  <si>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</si>
  <si>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</si>
  <si>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</si>
  <si>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</si>
  <si>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</si>
  <si>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</si>
  <si>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</si>
  <si>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</si>
  <si>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</si>
  <si>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</si>
  <si>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</si>
  <si>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</si>
  <si>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</si>
  <si>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</si>
  <si>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</si>
  <si>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</si>
  <si>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</si>
  <si>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</si>
  <si>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</si>
  <si>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</si>
  <si>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</si>
  <si>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</si>
  <si>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</si>
  <si>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</si>
  <si>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</si>
  <si>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</si>
  <si>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</si>
  <si>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</si>
  <si>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</si>
  <si>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</si>
  <si>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</si>
  <si>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</si>
  <si>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</si>
  <si>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</si>
  <si>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</si>
  <si>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</si>
  <si>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</si>
  <si>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</si>
  <si>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</si>
  <si>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</si>
  <si>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</si>
  <si>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</si>
  <si>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</si>
  <si>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</si>
  <si>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</si>
  <si>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</si>
  <si>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</si>
  <si>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</si>
  <si>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</si>
  <si>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</si>
  <si>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</si>
  <si>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</si>
  <si>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</si>
  <si>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</si>
  <si>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</si>
  <si>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</si>
  <si>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</si>
  <si>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</si>
  <si>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</si>
  <si>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</si>
  <si>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</si>
  <si>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</si>
  <si>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</si>
  <si>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</si>
  <si>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</si>
  <si>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</si>
  <si>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</si>
  <si>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</si>
  <si>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</si>
  <si>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</si>
  <si>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</si>
  <si>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</si>
  <si>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</si>
  <si>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</si>
  <si>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</si>
  <si>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</si>
  <si>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</si>
  <si>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</si>
  <si>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</si>
  <si>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</si>
  <si>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</si>
  <si>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</si>
  <si>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</si>
  <si>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</si>
  <si>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</si>
  <si>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</si>
  <si>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</si>
  <si>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</si>
  <si>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</si>
  <si>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</si>
  <si>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</si>
  <si>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</si>
  <si>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</si>
  <si>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</si>
  <si>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</si>
  <si>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</si>
  <si>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</si>
  <si>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</si>
  <si>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</si>
  <si>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</si>
  <si>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</si>
  <si>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</si>
  <si>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</si>
  <si>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</si>
  <si>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</si>
  <si>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</si>
  <si>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</si>
  <si>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</si>
  <si>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</si>
  <si>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</si>
  <si>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</si>
  <si>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</si>
  <si>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</si>
  <si>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</si>
  <si>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</si>
  <si>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</si>
  <si>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</si>
  <si>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</si>
  <si>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</si>
  <si>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</si>
  <si>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</si>
  <si>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</si>
  <si>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</si>
  <si>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</si>
  <si>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</si>
  <si>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</si>
  <si>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</si>
  <si>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</si>
  <si>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</si>
  <si>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</si>
  <si>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</si>
  <si>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</si>
  <si>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</si>
  <si>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</si>
  <si>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</si>
  <si>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</si>
  <si>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</si>
  <si>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</si>
  <si>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</si>
  <si>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</si>
  <si>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</si>
  <si>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</si>
  <si>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</si>
  <si>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</si>
  <si>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</si>
  <si>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</si>
  <si>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</si>
  <si>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</si>
  <si>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</si>
  <si>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</si>
  <si>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</si>
  <si>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</si>
  <si>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</si>
  <si>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</si>
  <si>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</si>
  <si>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</si>
  <si>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</si>
  <si>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</si>
  <si>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</si>
  <si>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</si>
  <si>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</si>
  <si>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</si>
  <si>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</si>
  <si>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</si>
  <si>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</si>
  <si>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</si>
  <si>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</si>
  <si>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</si>
  <si>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</si>
  <si>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</si>
  <si>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</si>
  <si>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</si>
  <si>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</si>
  <si>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</si>
  <si>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</si>
  <si>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</si>
  <si>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</si>
  <si>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</si>
  <si>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</si>
  <si>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</si>
  <si>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</si>
  <si>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</si>
  <si>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</si>
  <si>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</si>
  <si>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</si>
  <si>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</si>
  <si>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</si>
  <si>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</si>
  <si>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</si>
  <si>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</si>
  <si>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</si>
  <si>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</si>
  <si>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</si>
  <si>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</si>
  <si>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</si>
  <si>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</si>
  <si>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</si>
  <si>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</si>
  <si>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</si>
  <si>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</si>
  <si>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</si>
  <si>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</si>
  <si>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</si>
  <si>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</si>
  <si>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</si>
  <si>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</si>
  <si>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</si>
  <si>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</si>
  <si>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</si>
  <si>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</si>
  <si>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</si>
  <si>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</si>
  <si>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</si>
  <si>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</si>
  <si>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</si>
  <si>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</si>
  <si>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</si>
  <si>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</si>
  <si>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</si>
  <si>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</si>
  <si>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</si>
  <si>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</si>
  <si>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</si>
  <si>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</si>
  <si>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</si>
  <si>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</si>
  <si>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</si>
  <si>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</si>
  <si>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</si>
  <si>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</si>
  <si>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</si>
  <si>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</si>
  <si>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</si>
  <si>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</si>
  <si>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</si>
  <si>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</si>
  <si>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</si>
  <si>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</si>
  <si>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</si>
  <si>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</si>
  <si>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</si>
  <si>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</si>
  <si>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</si>
  <si>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</si>
  <si>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</si>
  <si>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</si>
  <si>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</si>
  <si>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</si>
  <si>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</si>
  <si>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</si>
  <si>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</si>
  <si>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</si>
  <si>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</si>
  <si>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</si>
  <si>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</si>
  <si>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</si>
  <si>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</si>
  <si>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</si>
  <si>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</si>
  <si>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</si>
  <si>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</si>
  <si>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</si>
  <si>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</si>
  <si>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</si>
  <si>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</si>
  <si>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</si>
  <si>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</si>
  <si>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</si>
  <si>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</si>
  <si>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</si>
  <si>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</si>
  <si>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</si>
  <si>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</si>
  <si>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</si>
  <si>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</si>
  <si>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</si>
  <si>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</si>
  <si>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</si>
  <si>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</si>
  <si>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</si>
  <si>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</si>
  <si>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</si>
  <si>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</si>
  <si>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</si>
  <si>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</si>
  <si>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</si>
  <si>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</si>
  <si>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</si>
  <si>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</si>
  <si>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</si>
  <si>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</si>
  <si>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</si>
  <si>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</si>
  <si>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</si>
  <si>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</si>
  <si>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</si>
  <si>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</si>
  <si>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</si>
  <si>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</si>
  <si>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</si>
  <si>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</si>
  <si>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</si>
  <si>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</si>
  <si>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</si>
  <si>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</si>
  <si>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</si>
  <si>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</si>
  <si>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</si>
  <si>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</si>
  <si>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</si>
  <si>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</si>
  <si>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</si>
  <si>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</si>
  <si>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</si>
  <si>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</si>
  <si>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</si>
  <si>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</si>
  <si>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</si>
  <si>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</si>
  <si>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</si>
  <si>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</si>
  <si>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</si>
  <si>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</si>
  <si>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</si>
  <si>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</si>
  <si>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</si>
  <si>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</si>
  <si>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</si>
  <si>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</si>
  <si>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</si>
  <si>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</si>
  <si>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</si>
  <si>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</si>
  <si>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</si>
  <si>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</si>
  <si>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</si>
  <si>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</si>
  <si>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</si>
  <si>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</si>
  <si>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</si>
  <si>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</si>
  <si>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</si>
  <si>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</si>
  <si>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</si>
  <si>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</si>
  <si>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</si>
  <si>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</si>
  <si>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</si>
  <si>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</si>
  <si>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</si>
  <si>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</si>
  <si>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</si>
  <si>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</si>
  <si>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</si>
  <si>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</si>
  <si>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</si>
  <si>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</si>
  <si>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</si>
  <si>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</si>
  <si>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</si>
  <si>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</si>
  <si>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</si>
  <si>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</si>
  <si>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</si>
  <si>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</si>
  <si>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</si>
  <si>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</si>
  <si>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</si>
  <si>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</si>
  <si>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</si>
  <si>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</si>
  <si>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</si>
  <si>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</si>
  <si>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</si>
  <si>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</si>
  <si>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</si>
  <si>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</si>
  <si>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</si>
  <si>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</si>
  <si>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</si>
  <si>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</si>
  <si>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</si>
  <si>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</si>
  <si>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</si>
  <si>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</si>
  <si>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</si>
  <si>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</si>
  <si>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</si>
  <si>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</si>
  <si>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</si>
  <si>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</si>
  <si>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</si>
  <si>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</si>
  <si>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</si>
  <si>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</si>
  <si>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</si>
  <si>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</si>
  <si>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</si>
  <si>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</si>
  <si>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</si>
  <si>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</si>
  <si>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</si>
  <si>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</si>
  <si>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</si>
  <si>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</si>
  <si>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</si>
  <si>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</si>
  <si>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</si>
  <si>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</si>
  <si>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</si>
  <si>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</si>
  <si>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</si>
  <si>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</si>
  <si>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</si>
  <si>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</si>
  <si>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</si>
  <si>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</si>
  <si>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</si>
  <si>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</si>
  <si>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</si>
  <si>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</si>
  <si>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</si>
  <si>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</si>
  <si>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</si>
  <si>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</si>
  <si>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</si>
  <si>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</si>
  <si>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</si>
  <si>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</si>
  <si>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</si>
  <si>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</si>
  <si>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</si>
  <si>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</si>
  <si>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</si>
  <si>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</si>
  <si>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</si>
  <si>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</si>
  <si>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</si>
  <si>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</si>
  <si>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</si>
  <si>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</si>
  <si>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</si>
  <si>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</si>
  <si>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</si>
  <si>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</si>
  <si>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</si>
  <si>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</si>
  <si>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</si>
  <si>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</si>
  <si>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</si>
  <si>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</si>
  <si>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</si>
  <si>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</si>
  <si>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</si>
  <si>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</si>
  <si>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</si>
  <si>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</si>
  <si>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</si>
  <si>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</si>
  <si>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</si>
  <si>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</si>
  <si>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</si>
  <si>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</si>
  <si>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</si>
  <si>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</si>
  <si>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</si>
  <si>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</si>
  <si>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</si>
  <si>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</si>
  <si>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</si>
  <si>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</si>
  <si>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</si>
  <si>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</si>
  <si>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</si>
  <si>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</si>
  <si>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</si>
  <si>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</si>
  <si>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</si>
  <si>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</si>
  <si>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</si>
  <si>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</si>
  <si>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</si>
  <si>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</si>
  <si>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</si>
  <si>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</si>
  <si>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</si>
  <si>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</si>
  <si>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</si>
  <si>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</si>
  <si>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</si>
  <si>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</si>
  <si>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</si>
  <si>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</si>
  <si>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</si>
  <si>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</si>
  <si>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</si>
  <si>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</si>
  <si>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</si>
  <si>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</si>
  <si>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</si>
  <si>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</si>
  <si>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</si>
  <si>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</si>
  <si>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</si>
  <si>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</si>
  <si>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</si>
  <si>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</si>
  <si>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</si>
  <si>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</si>
  <si>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</si>
  <si>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</si>
  <si>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</si>
  <si>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</si>
  <si>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</si>
  <si>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</si>
  <si>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</si>
  <si>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</si>
  <si>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</si>
  <si>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</si>
  <si>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</si>
  <si>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</si>
  <si>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</si>
  <si>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</si>
  <si>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</si>
  <si>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</si>
  <si>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</si>
  <si>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</si>
  <si>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</si>
  <si>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</si>
  <si>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</si>
  <si>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</si>
  <si>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</si>
  <si>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</si>
  <si>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</si>
  <si>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</si>
  <si>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</si>
  <si>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</si>
  <si>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</si>
  <si>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</si>
  <si>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</si>
  <si>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</si>
  <si>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</si>
  <si>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</si>
  <si>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</si>
  <si>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</si>
  <si>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</si>
  <si>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</si>
  <si>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</si>
  <si>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</si>
  <si>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</si>
  <si>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</si>
  <si>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</si>
  <si>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</si>
  <si>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</si>
  <si>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</si>
  <si>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</si>
  <si>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</si>
  <si>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</si>
  <si>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</si>
  <si>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</si>
  <si>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</si>
  <si>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</si>
  <si>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</si>
  <si>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</si>
  <si>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</si>
  <si>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</si>
  <si>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</si>
  <si>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</si>
  <si>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</si>
  <si>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</si>
  <si>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</si>
  <si>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</si>
  <si>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</si>
  <si>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</si>
  <si>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</si>
  <si>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</si>
  <si>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</si>
  <si>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</si>
  <si>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</si>
  <si>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</si>
  <si>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</si>
  <si>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</si>
  <si>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</si>
  <si>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</si>
  <si>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</si>
  <si>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</si>
  <si>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</si>
  <si>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</si>
  <si>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</si>
  <si>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</si>
  <si>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</si>
  <si>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</si>
  <si>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</si>
  <si>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</si>
  <si>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</si>
  <si>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</si>
  <si>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</si>
  <si>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</si>
  <si>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</si>
  <si>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</si>
  <si>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</si>
  <si>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</si>
  <si>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</si>
  <si>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</si>
  <si>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</si>
  <si>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</si>
  <si>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</si>
  <si>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</si>
  <si>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</si>
  <si>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</si>
  <si>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</si>
  <si>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</si>
  <si>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</si>
  <si>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</si>
  <si>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</si>
  <si>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</si>
  <si>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</si>
  <si>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</si>
  <si>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</si>
  <si>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</si>
  <si>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</si>
  <si>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</si>
  <si>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</si>
  <si>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</si>
  <si>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</si>
  <si>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</si>
  <si>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</si>
  <si>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</si>
  <si>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</si>
  <si>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</si>
  <si>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</si>
  <si>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</si>
  <si>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</si>
  <si>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</si>
  <si>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</si>
  <si>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</si>
  <si>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</si>
  <si>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</si>
  <si>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</si>
  <si>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</si>
  <si>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</si>
  <si>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</si>
  <si>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</si>
  <si>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</si>
  <si>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</si>
  <si>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</si>
  <si>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</si>
  <si>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</si>
  <si>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</si>
  <si>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</si>
  <si>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</si>
  <si>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</si>
  <si>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</si>
  <si>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</si>
  <si>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</si>
  <si>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</si>
  <si>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</si>
  <si>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</si>
  <si>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</si>
  <si>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</si>
  <si>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</si>
  <si>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</si>
  <si>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</si>
  <si>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</si>
  <si>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</si>
  <si>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</si>
  <si>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</si>
  <si>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</si>
  <si>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</si>
  <si>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</si>
  <si>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</si>
  <si>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</si>
  <si>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</si>
  <si>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</si>
  <si>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</si>
  <si>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</si>
  <si>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</si>
  <si>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</si>
  <si>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</si>
  <si>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</si>
  <si>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</si>
  <si>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</si>
  <si>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</si>
  <si>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</si>
  <si>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</si>
  <si>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</si>
  <si>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</si>
  <si>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</si>
  <si>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</si>
  <si>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</si>
  <si>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</si>
  <si>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</si>
  <si>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</si>
  <si>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</si>
  <si>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</si>
  <si>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</si>
  <si>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</si>
  <si>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</si>
  <si>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</si>
  <si>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</si>
  <si>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</si>
  <si>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</si>
  <si>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</si>
  <si>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</si>
  <si>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</si>
  <si>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</si>
  <si>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</si>
  <si>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</si>
  <si>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</si>
  <si>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</si>
  <si>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</si>
  <si>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</si>
  <si>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</si>
  <si>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</si>
  <si>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</si>
  <si>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</si>
  <si>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</si>
  <si>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</si>
  <si>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</si>
  <si>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</si>
  <si>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</si>
  <si>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</si>
  <si>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</si>
  <si>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</si>
  <si>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</si>
  <si>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</si>
  <si>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</si>
  <si>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</si>
  <si>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</si>
  <si>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</si>
  <si>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</si>
  <si>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</si>
  <si>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</si>
  <si>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</si>
  <si>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</si>
  <si>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</si>
  <si>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</si>
  <si>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</si>
  <si>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</si>
  <si>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</si>
  <si>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</si>
  <si>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</si>
  <si>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</si>
  <si>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</si>
  <si>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</si>
  <si>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</si>
  <si>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</si>
  <si>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</si>
  <si>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</si>
  <si>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</si>
  <si>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</si>
  <si>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</si>
  <si>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</si>
  <si>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</si>
  <si>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</si>
  <si>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</si>
  <si>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</si>
  <si>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</si>
  <si>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</si>
  <si>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</si>
  <si>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</si>
  <si>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</si>
  <si>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</si>
  <si>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</si>
  <si>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</si>
  <si>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</si>
  <si>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</si>
  <si>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</si>
  <si>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</si>
  <si>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</si>
  <si>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</si>
  <si>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</si>
  <si>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</si>
  <si>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</si>
  <si>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</si>
  <si>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</si>
  <si>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</si>
  <si>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</si>
  <si>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</si>
  <si>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</si>
  <si>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</si>
  <si>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</si>
  <si>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</si>
  <si>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</si>
  <si>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</si>
  <si>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</si>
  <si>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</si>
  <si>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</si>
  <si>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</si>
  <si>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</si>
  <si>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</si>
  <si>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</si>
  <si>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</si>
  <si>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</si>
  <si>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</si>
  <si>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</si>
  <si>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</si>
  <si>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</si>
  <si>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</si>
  <si>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</si>
  <si>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</si>
  <si>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</si>
  <si>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</si>
  <si>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</si>
  <si>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</si>
  <si>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</si>
  <si>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</si>
  <si>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</si>
  <si>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</si>
  <si>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</si>
  <si>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</si>
  <si>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</si>
  <si>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</si>
  <si>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</si>
  <si>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</si>
  <si>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</si>
  <si>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</si>
  <si>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</si>
  <si>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</si>
  <si>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</si>
  <si>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</si>
  <si>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</si>
  <si>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</si>
  <si>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</si>
  <si>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</si>
  <si>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</si>
  <si>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</si>
  <si>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</si>
  <si>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</si>
  <si>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</si>
  <si>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</si>
  <si>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</si>
  <si>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</si>
  <si>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</si>
  <si>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</si>
  <si>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</si>
  <si>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</si>
  <si>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</si>
  <si>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</si>
  <si>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</si>
  <si>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</si>
  <si>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</si>
  <si>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</si>
  <si>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</si>
  <si>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</si>
  <si>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</si>
  <si>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</si>
  <si>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</si>
  <si>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</si>
  <si>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</si>
  <si>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</si>
  <si>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</si>
  <si>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</si>
  <si>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</si>
  <si>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</si>
  <si>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</si>
  <si>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</si>
  <si>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</si>
  <si>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</si>
  <si>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</si>
  <si>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</si>
  <si>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</si>
  <si>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</si>
  <si>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</si>
  <si>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</si>
  <si>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</si>
  <si>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</si>
  <si>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</si>
  <si>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</si>
  <si>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</si>
  <si>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</si>
  <si>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</si>
  <si>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</si>
  <si>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</si>
  <si>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</si>
  <si>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</si>
  <si>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</si>
  <si>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</si>
  <si>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</si>
  <si>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</si>
  <si>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</si>
  <si>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</si>
  <si>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</si>
  <si>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</si>
  <si>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</si>
  <si>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</si>
  <si>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</si>
  <si>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</si>
  <si>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</si>
  <si>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</si>
  <si>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</si>
  <si>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</si>
  <si>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</si>
  <si>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</si>
  <si>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</si>
  <si>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</si>
  <si>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</si>
  <si>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</si>
  <si>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</si>
  <si>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</si>
  <si>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</si>
  <si>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</si>
  <si>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</si>
  <si>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</si>
  <si>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</si>
  <si>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</si>
  <si>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</si>
  <si>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</si>
  <si>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</si>
  <si>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</si>
  <si>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</si>
  <si>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</si>
  <si>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</si>
  <si>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</si>
  <si>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</si>
  <si>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</si>
  <si>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</si>
  <si>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</si>
  <si>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</si>
  <si>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</si>
  <si>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</si>
  <si>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</si>
  <si>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</si>
  <si>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</si>
  <si>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</si>
  <si>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</si>
  <si>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</si>
  <si>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</si>
  <si>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</si>
  <si>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</si>
  <si>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</si>
  <si>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</si>
  <si>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</si>
  <si>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</si>
  <si>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</si>
  <si>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</si>
  <si>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</si>
  <si>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</si>
  <si>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</si>
  <si>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</si>
  <si>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</si>
  <si>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</si>
  <si>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</si>
  <si>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</si>
  <si>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</si>
  <si>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</si>
  <si>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</si>
  <si>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</si>
  <si>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</si>
  <si>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</si>
  <si>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</si>
  <si>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</si>
  <si>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</si>
  <si>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</si>
  <si>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</si>
  <si>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</si>
  <si>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</si>
  <si>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</si>
  <si>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</si>
  <si>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</si>
  <si>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</si>
  <si>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</si>
  <si>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</si>
  <si>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</si>
  <si>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</si>
  <si>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</si>
  <si>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</si>
  <si>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</si>
  <si>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</si>
  <si>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</si>
  <si>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</si>
  <si>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</si>
  <si>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</si>
  <si>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</si>
  <si>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</si>
  <si>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</si>
  <si>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</si>
  <si>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</si>
  <si>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</si>
  <si>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</si>
  <si>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</si>
  <si>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</si>
  <si>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</si>
  <si>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</si>
  <si>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</si>
  <si>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</si>
  <si>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</si>
  <si>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</si>
  <si>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</si>
  <si>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</si>
  <si>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</si>
  <si>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</si>
  <si>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</si>
  <si>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</si>
  <si>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</si>
  <si>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</si>
  <si>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</si>
  <si>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</si>
  <si>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</si>
  <si>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</si>
  <si>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</si>
  <si>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</si>
  <si>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</si>
  <si>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</si>
  <si>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</si>
  <si>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</si>
  <si>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</si>
  <si>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</si>
  <si>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</si>
  <si>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</si>
  <si>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</si>
  <si>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</si>
  <si>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</si>
  <si>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</si>
  <si>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</si>
  <si>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</si>
  <si>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</si>
  <si>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</si>
  <si>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</si>
  <si>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</si>
  <si>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</si>
  <si>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</si>
  <si>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</si>
  <si>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</si>
  <si>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</si>
  <si>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</si>
  <si>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</si>
  <si>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</si>
  <si>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</si>
  <si>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</si>
  <si>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</si>
  <si>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</si>
  <si>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</si>
  <si>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</si>
  <si>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</si>
  <si>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</si>
  <si>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</si>
  <si>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</si>
  <si>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</si>
  <si>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</si>
  <si>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</si>
  <si>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</si>
  <si>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</si>
  <si>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</si>
  <si>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</si>
  <si>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</si>
  <si>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</si>
  <si>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</si>
  <si>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</si>
  <si>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</si>
  <si>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</si>
  <si>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</si>
  <si>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</si>
  <si>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</si>
  <si>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</si>
  <si>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</si>
  <si>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</si>
  <si>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</si>
  <si>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</si>
  <si>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</si>
  <si>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</si>
  <si>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</si>
  <si>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</si>
  <si>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</si>
  <si>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</si>
  <si>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</si>
  <si>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</si>
  <si>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</si>
  <si>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</si>
  <si>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</si>
  <si>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</si>
  <si>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</si>
  <si>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</si>
  <si>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</si>
  <si>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</si>
  <si>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</si>
  <si>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</si>
  <si>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</si>
  <si>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</si>
  <si>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</si>
  <si>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</si>
  <si>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</si>
  <si>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</si>
  <si>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</si>
  <si>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</si>
  <si>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</si>
  <si>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</si>
  <si>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</si>
  <si>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</si>
  <si>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</si>
  <si>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</si>
  <si>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</si>
  <si>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</si>
  <si>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</si>
  <si>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</si>
  <si>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</si>
  <si>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</si>
  <si>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</si>
  <si>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</si>
  <si>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</si>
  <si>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</si>
  <si>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</si>
  <si>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</si>
  <si>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</si>
  <si>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</si>
  <si>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</si>
  <si>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</si>
  <si>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</si>
  <si>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</si>
  <si>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</si>
  <si>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</si>
  <si>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</si>
  <si>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</si>
  <si>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</si>
  <si>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</si>
  <si>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</si>
  <si>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</si>
  <si>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</si>
  <si>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</si>
  <si>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</si>
  <si>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</si>
  <si>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</si>
  <si>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</si>
  <si>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</si>
  <si>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</si>
  <si>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</si>
  <si>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</si>
  <si>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</si>
  <si>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</si>
  <si>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</si>
  <si>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</si>
  <si>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</si>
  <si>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</si>
  <si>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</si>
  <si>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</si>
  <si>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</si>
  <si>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</si>
  <si>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</si>
  <si>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</si>
  <si>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</si>
  <si>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</si>
  <si>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</si>
  <si>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</si>
  <si>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</si>
  <si>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</si>
  <si>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</si>
  <si>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</si>
  <si>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</si>
  <si>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</si>
  <si>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</si>
  <si>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</si>
  <si>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</si>
  <si>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</si>
  <si>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</si>
  <si>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</si>
  <si>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</si>
  <si>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</si>
  <si>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</si>
  <si>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</si>
  <si>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</si>
  <si>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</si>
  <si>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</si>
  <si>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</si>
  <si>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</si>
  <si>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</si>
  <si>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</si>
  <si>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</si>
  <si>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</si>
  <si>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</si>
  <si>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</si>
  <si>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</si>
  <si>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</si>
  <si>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</si>
  <si>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</si>
  <si>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</si>
  <si>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</si>
  <si>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</si>
  <si>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</si>
  <si>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</si>
  <si>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</si>
  <si>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</si>
  <si>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</si>
  <si>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</si>
  <si>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</si>
  <si>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</si>
  <si>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</si>
  <si>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</si>
  <si>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</si>
  <si>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</si>
  <si>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</si>
  <si>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</si>
  <si>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</si>
  <si>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</si>
  <si>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</si>
  <si>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</si>
  <si>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</si>
  <si>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</si>
  <si>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</si>
  <si>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</si>
  <si>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</si>
  <si>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</si>
  <si>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</si>
  <si>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</si>
  <si>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</si>
  <si>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</si>
  <si>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</si>
  <si>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</si>
  <si>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</si>
  <si>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</si>
  <si>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</si>
  <si>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</si>
  <si>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</si>
  <si>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</si>
  <si>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</si>
  <si>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</si>
  <si>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</si>
  <si>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</si>
  <si>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</si>
  <si>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</si>
  <si>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</si>
  <si>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</si>
  <si>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</si>
  <si>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</si>
  <si>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</si>
  <si>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</si>
  <si>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</si>
  <si>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</si>
  <si>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</si>
  <si>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</si>
  <si>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</si>
  <si>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</si>
  <si>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</si>
  <si>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</si>
  <si>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</si>
  <si>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</si>
  <si>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</si>
  <si>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</si>
  <si>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</si>
  <si>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</si>
  <si>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</si>
  <si>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</si>
  <si>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</si>
  <si>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</si>
  <si>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</si>
  <si>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</si>
  <si>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</si>
  <si>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</si>
  <si>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</si>
  <si>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</si>
  <si>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</si>
  <si>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</si>
  <si>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</si>
  <si>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</si>
  <si>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</si>
  <si>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</si>
  <si>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</si>
  <si>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</si>
  <si>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</si>
  <si>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</si>
  <si>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</si>
  <si>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</si>
  <si>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</si>
  <si>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</si>
  <si>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</si>
  <si>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</si>
  <si>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</si>
  <si>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</si>
  <si>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</si>
  <si>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</si>
  <si>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</si>
  <si>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</si>
  <si>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</si>
  <si>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</si>
  <si>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</si>
  <si>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</si>
  <si>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</si>
  <si>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</si>
  <si>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</si>
  <si>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</si>
  <si>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</si>
  <si>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</si>
  <si>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</si>
  <si>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</si>
  <si>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</si>
  <si>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</si>
  <si>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</si>
  <si>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</si>
  <si>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</si>
  <si>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</si>
  <si>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</si>
  <si>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</si>
  <si>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</si>
  <si>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</si>
  <si>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</si>
  <si>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</si>
  <si>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</si>
  <si>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</si>
  <si>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</si>
  <si>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</si>
  <si>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</si>
  <si>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</si>
  <si>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</si>
  <si>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</si>
  <si>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</si>
  <si>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</si>
  <si>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</si>
  <si>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</si>
  <si>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</si>
  <si>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</si>
  <si>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</si>
  <si>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</si>
  <si>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</si>
  <si>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</si>
  <si>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</si>
  <si>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</si>
  <si>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</si>
  <si>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</si>
  <si>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</si>
  <si>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</si>
  <si>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</si>
  <si>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</si>
  <si>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</si>
  <si>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</si>
  <si>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</si>
  <si>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</si>
  <si>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</si>
  <si>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</si>
  <si>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</si>
  <si>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</si>
  <si>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</si>
  <si>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</si>
  <si>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</si>
  <si>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</si>
  <si>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</si>
  <si>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</si>
  <si>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</si>
  <si>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</si>
  <si>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</si>
  <si>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</si>
  <si>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</si>
  <si>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</si>
  <si>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</si>
  <si>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</si>
  <si>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</si>
  <si>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</si>
  <si>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</si>
  <si>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</si>
  <si>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</si>
  <si>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</si>
  <si>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</si>
  <si>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</si>
  <si>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</si>
  <si>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</si>
  <si>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</si>
  <si>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</si>
  <si>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</si>
  <si>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</si>
  <si>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</si>
  <si>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</si>
  <si>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</si>
  <si>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</si>
  <si>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</si>
  <si>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</si>
  <si>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</si>
  <si>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</si>
  <si>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</si>
  <si>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</si>
  <si>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</si>
  <si>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</si>
  <si>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</si>
  <si>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</si>
  <si>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</si>
  <si>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</si>
  <si>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</si>
  <si>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</si>
  <si>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</si>
  <si>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</si>
  <si>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</si>
  <si>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</si>
  <si>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</si>
  <si>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</si>
  <si>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</si>
  <si>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</si>
  <si>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</si>
  <si>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</si>
  <si>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</si>
  <si>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</si>
  <si>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</si>
  <si>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</si>
  <si>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</si>
  <si>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</si>
  <si>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</si>
  <si>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</si>
  <si>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</si>
  <si>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</si>
  <si>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</si>
  <si>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</si>
  <si>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</si>
  <si>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</si>
  <si>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</si>
  <si>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</si>
  <si>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</si>
  <si>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</si>
  <si>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</si>
  <si>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</si>
  <si>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</si>
  <si>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</si>
  <si>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</si>
  <si>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</si>
  <si>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</si>
  <si>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</si>
  <si>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</si>
  <si>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</si>
  <si>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</si>
  <si>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</si>
  <si>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</si>
  <si>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</si>
  <si>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</si>
  <si>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</si>
  <si>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</si>
  <si>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</si>
  <si>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</si>
  <si>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</si>
  <si>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</si>
  <si>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</si>
  <si>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</si>
  <si>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</si>
  <si>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</si>
  <si>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</si>
  <si>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</si>
  <si>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</si>
  <si>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</si>
  <si>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</si>
  <si>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</si>
  <si>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</si>
  <si>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</si>
  <si>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</si>
  <si>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</si>
  <si>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</si>
  <si>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</si>
  <si>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</si>
  <si>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</si>
  <si>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</si>
  <si>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</si>
  <si>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</si>
  <si>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</si>
  <si>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</si>
  <si>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</si>
  <si>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</si>
  <si>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</si>
  <si>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</si>
  <si>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</si>
  <si>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</si>
  <si>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</si>
  <si>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</si>
  <si>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</si>
  <si>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</si>
  <si>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</si>
  <si>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</si>
  <si>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</si>
  <si>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</si>
  <si>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</si>
  <si>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</si>
  <si>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</si>
  <si>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</si>
  <si>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</si>
  <si>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</si>
  <si>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</si>
  <si>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</si>
  <si>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</si>
  <si>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</si>
  <si>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</si>
  <si>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</si>
  <si>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</si>
  <si>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</si>
  <si>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</si>
  <si>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</si>
  <si>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</si>
  <si>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</si>
  <si>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</si>
  <si>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</si>
  <si>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</si>
  <si>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</si>
  <si>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</si>
  <si>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</si>
  <si>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</si>
  <si>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</si>
  <si>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</si>
  <si>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</si>
  <si>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</si>
  <si>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</si>
  <si>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</si>
  <si>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</si>
  <si>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</si>
  <si>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</si>
  <si>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</si>
  <si>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</si>
  <si>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</si>
  <si>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</si>
  <si>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</si>
  <si>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</si>
  <si>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</si>
  <si>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</si>
  <si>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</si>
  <si>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</si>
  <si>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</si>
  <si>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</si>
  <si>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</si>
  <si>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</si>
  <si>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</si>
  <si>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</si>
  <si>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</si>
  <si>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</si>
  <si>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</si>
  <si>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</si>
  <si>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</si>
  <si>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</si>
  <si>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</si>
  <si>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</si>
  <si>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</si>
  <si>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</si>
  <si>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</si>
  <si>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</si>
  <si>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</si>
  <si>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</si>
  <si>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</si>
  <si>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</si>
  <si>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</si>
  <si>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</si>
  <si>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</si>
  <si>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</si>
  <si>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</si>
  <si>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</si>
  <si>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</si>
  <si>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</si>
  <si>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</si>
  <si>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</si>
  <si>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</si>
  <si>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</si>
  <si>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</si>
  <si>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</si>
  <si>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</si>
  <si>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</si>
  <si>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</si>
  <si>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</si>
  <si>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</si>
  <si>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</si>
  <si>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</si>
  <si>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</si>
  <si>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</si>
  <si>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</si>
  <si>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</si>
  <si>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</si>
  <si>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</si>
  <si>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</si>
  <si>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</si>
  <si>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</si>
  <si>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</si>
  <si>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</si>
  <si>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</si>
  <si>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</si>
  <si>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</si>
  <si>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</si>
  <si>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</si>
  <si>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</si>
  <si>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</si>
  <si>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</si>
  <si>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</si>
  <si>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</si>
  <si>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</si>
  <si>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</si>
  <si>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</si>
  <si>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</si>
  <si>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</si>
  <si>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</si>
  <si>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</si>
  <si>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</si>
  <si>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</si>
  <si>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</si>
  <si>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</si>
  <si>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</si>
  <si>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</si>
  <si>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</si>
  <si>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</si>
  <si>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</si>
  <si>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</si>
  <si>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</si>
  <si>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</si>
  <si>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</si>
  <si>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</si>
  <si>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</si>
  <si>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</si>
  <si>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</si>
  <si>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</si>
  <si>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</si>
  <si>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</si>
  <si>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</si>
  <si>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</si>
  <si>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</si>
  <si>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</si>
  <si>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</si>
  <si>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</si>
  <si>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</si>
  <si>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</si>
  <si>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</si>
  <si>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</si>
  <si>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</si>
  <si>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</si>
  <si>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</si>
  <si>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</si>
  <si>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</si>
  <si>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</si>
  <si>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</si>
  <si>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</si>
  <si>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</si>
  <si>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</si>
  <si>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</si>
  <si>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</si>
  <si>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</si>
  <si>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</si>
  <si>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</si>
  <si>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</si>
  <si>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</si>
  <si>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</si>
  <si>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</si>
  <si>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</si>
  <si>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</si>
  <si>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</si>
  <si>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</si>
  <si>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</si>
  <si>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</si>
  <si>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</si>
  <si>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</si>
  <si>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</si>
  <si>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</si>
  <si>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</si>
  <si>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</si>
  <si>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</si>
  <si>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</si>
  <si>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</si>
  <si>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</si>
  <si>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</si>
  <si>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</si>
  <si>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</si>
  <si>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</si>
  <si>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</si>
  <si>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</si>
  <si>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</si>
  <si>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</si>
  <si>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</si>
  <si>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</si>
  <si>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</si>
  <si>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</si>
  <si>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</si>
  <si>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</si>
  <si>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</si>
  <si>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</si>
  <si>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</si>
  <si>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</si>
  <si>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</si>
  <si>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</si>
  <si>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</si>
  <si>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</si>
  <si>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</si>
  <si>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</si>
  <si>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</si>
  <si>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</si>
  <si>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</si>
  <si>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</si>
  <si>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</si>
  <si>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</si>
  <si>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</si>
  <si>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</si>
  <si>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</si>
  <si>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</si>
  <si>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</si>
  <si>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</si>
  <si>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</si>
  <si>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</si>
  <si>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</si>
  <si>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</si>
  <si>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</si>
  <si>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</si>
  <si>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</si>
  <si>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</si>
  <si>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</si>
  <si>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</si>
  <si>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</si>
  <si>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</si>
  <si>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</si>
  <si>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</si>
  <si>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</si>
  <si>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</si>
  <si>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</si>
  <si>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</si>
  <si>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</si>
  <si>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</si>
  <si>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</si>
  <si>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</si>
  <si>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</si>
  <si>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</si>
  <si>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</si>
  <si>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</si>
  <si>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</si>
  <si>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</si>
  <si>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</si>
  <si>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</si>
  <si>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</si>
  <si>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</si>
  <si>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</si>
  <si>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</si>
  <si>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</si>
  <si>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</si>
  <si>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</si>
  <si>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</si>
  <si>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</si>
  <si>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</si>
  <si>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</si>
  <si>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</si>
  <si>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</si>
  <si>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</si>
  <si>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</si>
  <si>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</si>
  <si>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</si>
  <si>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</si>
  <si>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</si>
  <si>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</si>
  <si>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</si>
  <si>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</si>
  <si>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</si>
  <si>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</si>
  <si>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</si>
  <si>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</si>
  <si>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</si>
  <si>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</si>
  <si>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</si>
  <si>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</si>
  <si>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</si>
  <si>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</si>
  <si>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</si>
  <si>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</si>
  <si>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</si>
  <si>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</si>
  <si>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</si>
  <si>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</si>
  <si>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</si>
  <si>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</si>
  <si>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</si>
  <si>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</si>
  <si>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</si>
  <si>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</si>
  <si>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</si>
  <si>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</si>
  <si>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</si>
  <si>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</si>
  <si>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</si>
  <si>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</si>
  <si>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</si>
  <si>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</si>
  <si>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</si>
  <si>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</si>
  <si>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</si>
  <si>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</si>
  <si>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</si>
  <si>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</si>
  <si>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</si>
  <si>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</si>
  <si>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</si>
  <si>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</si>
  <si>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</si>
  <si>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</si>
  <si>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</si>
  <si>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</si>
  <si>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</si>
  <si>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</si>
  <si>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</si>
  <si>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</si>
  <si>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</si>
  <si>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</si>
  <si>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</si>
  <si>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</si>
  <si>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</si>
  <si>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</si>
  <si>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</si>
  <si>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</si>
  <si>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</si>
  <si>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</si>
  <si>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</si>
  <si>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</si>
  <si>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</si>
  <si>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</si>
  <si>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</si>
  <si>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</si>
  <si>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</si>
  <si>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</si>
  <si>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</si>
  <si>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</si>
  <si>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</si>
  <si>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</si>
  <si>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</si>
  <si>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</si>
  <si>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</si>
  <si>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</si>
  <si>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</si>
  <si>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</si>
  <si>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</si>
  <si>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</si>
  <si>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</si>
  <si>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</si>
  <si>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</si>
  <si>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</si>
  <si>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</si>
  <si>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</si>
  <si>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</si>
  <si>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</si>
  <si>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</si>
  <si>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</si>
  <si>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</si>
  <si>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</si>
  <si>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</si>
  <si>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</si>
  <si>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</si>
  <si>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</si>
  <si>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</si>
  <si>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</si>
  <si>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</si>
  <si>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</si>
  <si>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</si>
  <si>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</si>
  <si>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</si>
  <si>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</si>
  <si>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</si>
  <si>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</si>
  <si>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</si>
  <si>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</si>
  <si>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</si>
  <si>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</si>
  <si>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</si>
  <si>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</si>
  <si>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</si>
  <si>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</si>
  <si>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</si>
  <si>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</si>
  <si>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</si>
  <si>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</si>
  <si>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</si>
  <si>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</si>
  <si>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</si>
  <si>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</si>
  <si>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</si>
  <si>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</si>
  <si>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</si>
  <si>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</si>
  <si>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</si>
  <si>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</si>
  <si>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</si>
  <si>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</si>
  <si>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</si>
  <si>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</si>
  <si>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</si>
  <si>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</si>
  <si>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</si>
  <si>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</si>
  <si>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</si>
  <si>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</si>
  <si>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</si>
  <si>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</si>
  <si>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</si>
  <si>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</si>
  <si>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</si>
  <si>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</si>
  <si>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</si>
  <si>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</si>
  <si>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</si>
  <si>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</si>
  <si>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</si>
  <si>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</si>
  <si>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</si>
  <si>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</si>
  <si>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</si>
  <si>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</si>
  <si>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</si>
  <si>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</si>
  <si>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</si>
  <si>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</si>
  <si>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</si>
  <si>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</si>
  <si>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</si>
  <si>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</si>
  <si>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</si>
  <si>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</si>
  <si>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</si>
  <si>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</si>
  <si>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</si>
  <si>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</si>
  <si>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</si>
  <si>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</si>
  <si>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</si>
  <si>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</si>
  <si>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</si>
  <si>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</si>
  <si>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</si>
  <si>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</si>
  <si>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</si>
  <si>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</si>
  <si>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</si>
  <si>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</si>
  <si>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</si>
  <si>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</si>
  <si>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</si>
  <si>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</si>
  <si>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</si>
  <si>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</si>
  <si>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</si>
  <si>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</si>
  <si>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</si>
  <si>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</si>
  <si>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</si>
  <si>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</si>
  <si>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</si>
  <si>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</si>
  <si>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</si>
  <si>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</si>
  <si>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</si>
  <si>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</si>
  <si>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</si>
  <si>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</si>
  <si>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</si>
  <si>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</si>
  <si>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</si>
  <si>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</si>
  <si>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</si>
  <si>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</si>
  <si>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</si>
  <si>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</si>
  <si>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</si>
  <si>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</si>
  <si>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</si>
  <si>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</si>
  <si>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</si>
  <si>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</si>
  <si>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</si>
  <si>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</si>
  <si>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</si>
  <si>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</si>
  <si>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</si>
  <si>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</si>
  <si>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</si>
  <si>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</si>
  <si>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</si>
  <si>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</si>
  <si>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</si>
  <si>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</si>
  <si>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</si>
  <si>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</si>
  <si>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</si>
  <si>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</si>
  <si>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</si>
  <si>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</si>
  <si>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</si>
  <si>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</si>
  <si>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</si>
  <si>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</si>
  <si>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</si>
  <si>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</si>
  <si>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</si>
  <si>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</si>
  <si>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</si>
  <si>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</si>
  <si>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</si>
  <si>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</si>
  <si>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</si>
  <si>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</si>
  <si>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</si>
  <si>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</si>
  <si>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</si>
  <si>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</si>
  <si>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</si>
  <si>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</si>
  <si>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</si>
  <si>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</si>
  <si>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</si>
  <si>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</si>
  <si>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</si>
  <si>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</si>
  <si>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</si>
  <si>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</si>
  <si>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</si>
  <si>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</si>
  <si>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</si>
  <si>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</si>
  <si>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</si>
  <si>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</si>
  <si>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</si>
  <si>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</si>
  <si>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</si>
  <si>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</si>
  <si>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</si>
  <si>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</si>
  <si>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</si>
  <si>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</si>
  <si>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</si>
  <si>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</si>
  <si>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</si>
  <si>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</si>
  <si>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</si>
  <si>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</si>
  <si>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</si>
  <si>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</si>
  <si>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</si>
  <si>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</si>
  <si>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</si>
  <si>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</si>
  <si>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</si>
  <si>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</si>
  <si>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</si>
  <si>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</si>
  <si>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</si>
  <si>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</si>
  <si>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</si>
  <si>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</si>
  <si>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</si>
  <si>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</si>
  <si>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</si>
  <si>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</si>
  <si>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</si>
  <si>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</si>
  <si>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</si>
  <si>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</si>
  <si>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</si>
  <si>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</si>
  <si>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</si>
  <si>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</si>
  <si>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</si>
  <si>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</si>
  <si>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</si>
  <si>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</si>
  <si>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</si>
  <si>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</si>
  <si>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</si>
  <si>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</si>
  <si>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</si>
  <si>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</si>
  <si>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</si>
  <si>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</si>
  <si>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</si>
  <si>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</si>
  <si>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</si>
  <si>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</si>
  <si>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</si>
  <si>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</si>
  <si>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</si>
  <si>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</si>
  <si>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</si>
  <si>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</si>
  <si>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</si>
  <si>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</si>
  <si>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</si>
  <si>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</si>
  <si>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</si>
  <si>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</si>
  <si>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</si>
  <si>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</si>
  <si>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</si>
  <si>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</si>
  <si>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</si>
  <si>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</si>
  <si>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</si>
  <si>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</si>
  <si>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</si>
  <si>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</si>
  <si>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</si>
  <si>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</si>
  <si>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</si>
  <si>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</si>
  <si>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</si>
  <si>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</si>
  <si>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</si>
  <si>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</si>
  <si>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</si>
  <si>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</si>
  <si>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</si>
  <si>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</si>
  <si>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</si>
  <si>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</si>
  <si>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</si>
  <si>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</si>
  <si>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</si>
  <si>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</si>
  <si>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</si>
  <si>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</si>
  <si>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</si>
  <si>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</si>
  <si>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</si>
  <si>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</si>
  <si>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</si>
  <si>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</si>
  <si>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</si>
  <si>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</si>
  <si>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</si>
  <si>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</si>
  <si>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</si>
  <si>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</si>
  <si>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</si>
  <si>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</si>
  <si>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</si>
  <si>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</si>
  <si>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</si>
  <si>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</si>
  <si>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</si>
  <si>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</si>
  <si>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</si>
  <si>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</si>
  <si>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</si>
  <si>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</si>
  <si>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</si>
  <si>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</si>
  <si>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</si>
  <si>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</si>
  <si>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</si>
  <si>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</si>
  <si>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</si>
  <si>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</si>
  <si>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</si>
  <si>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</si>
  <si>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</si>
  <si>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</si>
  <si>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</si>
  <si>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</si>
  <si>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</si>
  <si>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</si>
  <si>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</si>
  <si>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</si>
  <si>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</si>
  <si>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</si>
  <si>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</si>
  <si>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</si>
  <si>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</si>
  <si>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</si>
  <si>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</si>
  <si>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</si>
  <si>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</si>
  <si>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</si>
  <si>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</si>
  <si>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</si>
  <si>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</si>
  <si>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</si>
  <si>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</si>
  <si>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</si>
  <si>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</si>
  <si>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</si>
  <si>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</si>
  <si>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</si>
  <si>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</si>
  <si>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</si>
  <si>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</si>
  <si>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</si>
  <si>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</si>
  <si>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</si>
  <si>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</si>
  <si>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</si>
  <si>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</si>
  <si>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</si>
  <si>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</si>
  <si>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</si>
  <si>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</si>
  <si>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</si>
  <si>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</si>
  <si>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</si>
  <si>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</si>
  <si>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</si>
  <si>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</si>
  <si>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</si>
  <si>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</si>
  <si>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</si>
  <si>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</si>
  <si>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</si>
  <si>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</si>
  <si>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</si>
  <si>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</si>
  <si>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</si>
  <si>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</si>
  <si>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</si>
  <si>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</si>
  <si>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</si>
  <si>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</si>
  <si>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</si>
  <si>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</si>
  <si>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</si>
  <si>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</si>
  <si>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</si>
  <si>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</si>
  <si>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</si>
  <si>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</si>
  <si>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</si>
  <si>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</si>
  <si>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</si>
  <si>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</si>
  <si>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</si>
  <si>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</si>
  <si>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</si>
  <si>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</si>
  <si>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</si>
  <si>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</si>
  <si>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</si>
  <si>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</si>
  <si>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</si>
  <si>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</si>
  <si>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</si>
  <si>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</si>
  <si>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</si>
  <si>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</si>
  <si>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</si>
  <si>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</si>
  <si>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</si>
  <si>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</si>
  <si>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</si>
  <si>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</si>
  <si>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</si>
  <si>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</si>
  <si>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</si>
  <si>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</si>
  <si>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</si>
  <si>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</si>
  <si>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</si>
  <si>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</si>
  <si>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</si>
  <si>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</si>
  <si>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</si>
  <si>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</si>
  <si>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</si>
  <si>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</si>
  <si>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</si>
  <si>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</si>
  <si>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</si>
  <si>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</si>
  <si>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</si>
  <si>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</si>
  <si>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</si>
  <si>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</si>
  <si>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</si>
  <si>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</si>
  <si>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</si>
  <si>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</si>
  <si>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</si>
  <si>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</si>
  <si>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</si>
  <si>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</si>
  <si>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</si>
  <si>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</si>
  <si>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</si>
  <si>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</si>
  <si>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</si>
  <si>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</si>
  <si>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</si>
  <si>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</si>
  <si>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</si>
  <si>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</si>
  <si>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</si>
  <si>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</si>
  <si>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</si>
  <si>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</si>
  <si>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</si>
  <si>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</si>
  <si>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</si>
  <si>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</si>
  <si>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</si>
  <si>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</si>
  <si>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</si>
  <si>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</si>
  <si>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</si>
  <si>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</si>
  <si>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</si>
  <si>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</si>
  <si>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</si>
  <si>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</si>
  <si>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</si>
  <si>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</si>
  <si>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</si>
  <si>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</si>
  <si>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</si>
  <si>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</si>
  <si>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</si>
  <si>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</si>
  <si>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</si>
  <si>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</si>
  <si>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</si>
  <si>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</si>
  <si>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</si>
  <si>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</si>
  <si>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</si>
  <si>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</si>
  <si>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</si>
  <si>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</si>
  <si>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</si>
  <si>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</si>
  <si>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</si>
  <si>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</si>
  <si>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</si>
  <si>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</si>
  <si>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</si>
  <si>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</si>
  <si>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</si>
  <si>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</si>
  <si>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</si>
  <si>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</si>
  <si>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</si>
  <si>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</si>
  <si>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</si>
  <si>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</si>
  <si>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</si>
  <si>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</si>
  <si>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</si>
  <si>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</si>
  <si>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</si>
  <si>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</si>
  <si>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</si>
  <si>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</si>
  <si>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</si>
  <si>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</si>
  <si>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</si>
  <si>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</si>
  <si>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</si>
  <si>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</si>
  <si>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</si>
  <si>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</si>
  <si>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</si>
  <si>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</si>
  <si>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</si>
  <si>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</si>
  <si>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</si>
  <si>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</si>
  <si>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</si>
  <si>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</si>
  <si>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</si>
  <si>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</si>
  <si>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</si>
  <si>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</si>
  <si>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</si>
  <si>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</si>
  <si>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</si>
  <si>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</si>
  <si>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</si>
  <si>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</si>
  <si>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</si>
  <si>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</si>
  <si>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</si>
  <si>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</si>
  <si>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</si>
  <si>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</si>
  <si>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</si>
  <si>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</si>
  <si>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</si>
  <si>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</si>
  <si>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</si>
  <si>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</si>
  <si>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</si>
  <si>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</si>
  <si>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</si>
  <si>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</si>
  <si>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</si>
  <si>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</si>
  <si>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</si>
  <si>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</si>
  <si>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</si>
  <si>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</si>
  <si>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</si>
  <si>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</si>
  <si>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</si>
  <si>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</si>
  <si>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</si>
  <si>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</si>
  <si>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</si>
  <si>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</si>
  <si>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</si>
  <si>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</si>
  <si>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</si>
  <si>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</si>
  <si>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</si>
  <si>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</si>
  <si>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</si>
  <si>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</si>
  <si>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</si>
  <si>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</si>
  <si>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</si>
  <si>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</si>
  <si>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</si>
  <si>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</si>
  <si>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</si>
  <si>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</si>
  <si>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</si>
  <si>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</si>
  <si>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</si>
  <si>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</si>
  <si>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</si>
  <si>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</si>
  <si>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</si>
  <si>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</si>
  <si>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</si>
  <si>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</si>
  <si>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</si>
  <si>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</si>
  <si>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</si>
  <si>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</si>
  <si>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</si>
  <si>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</si>
  <si>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</si>
  <si>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</si>
  <si>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</si>
  <si>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</si>
  <si>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</si>
  <si>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</si>
  <si>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</si>
  <si>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</si>
  <si>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</si>
  <si>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</si>
  <si>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</si>
  <si>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</si>
  <si>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</si>
  <si>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</si>
  <si>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</si>
  <si>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</si>
  <si>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</si>
  <si>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</si>
  <si>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</si>
  <si>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</si>
  <si>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</si>
  <si>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</si>
  <si>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</si>
  <si>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</si>
  <si>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</si>
  <si>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</si>
  <si>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</si>
  <si>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</si>
  <si>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</si>
  <si>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</si>
  <si>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</si>
  <si>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</si>
  <si>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</si>
  <si>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</si>
  <si>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</si>
  <si>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</si>
  <si>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</si>
  <si>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</si>
  <si>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</si>
  <si>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</si>
  <si>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</si>
  <si>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</si>
  <si>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</si>
  <si>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</si>
  <si>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</si>
  <si>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</si>
  <si>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</si>
  <si>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</si>
  <si>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</si>
  <si>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</si>
  <si>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</si>
  <si>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</si>
  <si>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</si>
  <si>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</si>
  <si>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</si>
  <si>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</si>
  <si>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</si>
  <si>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</si>
  <si>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</si>
  <si>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</si>
  <si>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</si>
  <si>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</si>
  <si>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</si>
  <si>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</si>
  <si>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</si>
  <si>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</si>
  <si>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</si>
  <si>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</si>
  <si>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</si>
  <si>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</si>
  <si>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</si>
  <si>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</si>
  <si>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</si>
  <si>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</si>
  <si>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</si>
  <si>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</si>
  <si>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</si>
  <si>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</si>
  <si>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</si>
  <si>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</si>
  <si>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</si>
  <si>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</si>
  <si>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</si>
  <si>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</si>
  <si>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</si>
  <si>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</si>
  <si>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</si>
  <si>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</si>
  <si>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</si>
  <si>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</si>
  <si>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</si>
  <si>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</si>
  <si>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</si>
  <si>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</si>
  <si>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</si>
  <si>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</si>
  <si>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</si>
  <si>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</si>
  <si>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</si>
  <si>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</si>
  <si>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</si>
  <si>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</si>
  <si>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</si>
  <si>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</si>
  <si>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</si>
  <si>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</si>
  <si>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</si>
  <si>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</si>
  <si>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</si>
  <si>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</si>
  <si>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</si>
  <si>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</si>
  <si>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</si>
  <si>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</si>
  <si>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</si>
  <si>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</si>
  <si>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</si>
  <si>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</si>
  <si>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</si>
  <si>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</si>
  <si>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</si>
  <si>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</si>
  <si>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</si>
  <si>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</si>
  <si>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</si>
  <si>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</si>
  <si>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</si>
  <si>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</si>
  <si>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</si>
  <si>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</si>
  <si>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</si>
  <si>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</si>
  <si>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</si>
  <si>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</si>
  <si>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</si>
  <si>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</si>
  <si>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</si>
  <si>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</si>
  <si>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</si>
  <si>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</si>
  <si>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</si>
  <si>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</si>
  <si>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</si>
  <si>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</si>
  <si>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</si>
  <si>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</si>
  <si>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</si>
  <si>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</si>
  <si>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</si>
  <si>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</si>
  <si>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</si>
  <si>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</si>
  <si>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</si>
  <si>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</si>
  <si>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</si>
  <si>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</si>
  <si>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</si>
  <si>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</si>
  <si>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</si>
  <si>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</si>
  <si>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</si>
  <si>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</si>
  <si>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</si>
  <si>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</si>
  <si>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</si>
  <si>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</si>
  <si>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</si>
  <si>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</si>
  <si>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</si>
  <si>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</si>
  <si>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</si>
  <si>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</si>
  <si>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</si>
  <si>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</si>
  <si>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</si>
  <si>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</si>
  <si>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</si>
  <si>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</si>
  <si>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</si>
  <si>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</si>
  <si>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</si>
  <si>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</si>
  <si>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</si>
  <si>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</si>
  <si>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</si>
  <si>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</si>
  <si>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</si>
  <si>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</si>
  <si>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</si>
  <si>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</si>
  <si>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</si>
  <si>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</si>
  <si>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</si>
  <si>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</si>
  <si>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</si>
  <si>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</si>
  <si>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</si>
  <si>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</si>
  <si>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</si>
  <si>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</si>
  <si>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</si>
  <si>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</si>
  <si>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</si>
  <si>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</si>
  <si>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</si>
  <si>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</si>
  <si>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</si>
  <si>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</si>
  <si>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</si>
  <si>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</si>
  <si>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</si>
  <si>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</si>
  <si>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</si>
  <si>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</si>
  <si>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</si>
  <si>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</si>
  <si>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</si>
  <si>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</si>
  <si>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</si>
  <si>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</si>
  <si>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</si>
  <si>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</si>
  <si>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</si>
  <si>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</si>
  <si>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</si>
  <si>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</si>
  <si>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</si>
  <si>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</si>
  <si>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</si>
  <si>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</si>
  <si>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</si>
  <si>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</si>
  <si>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</si>
  <si>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</si>
  <si>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</si>
  <si>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</si>
  <si>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</si>
  <si>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</si>
  <si>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</si>
  <si>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</si>
  <si>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</si>
  <si>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</si>
  <si>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</si>
  <si>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</si>
  <si>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</si>
  <si>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</si>
  <si>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</si>
  <si>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</si>
  <si>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</si>
  <si>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</si>
  <si>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</si>
  <si>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</si>
  <si>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</si>
  <si>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</si>
  <si>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</si>
  <si>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</si>
  <si>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</si>
  <si>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</si>
  <si>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</si>
  <si>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</si>
  <si>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</si>
  <si>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</si>
  <si>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</si>
  <si>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</si>
  <si>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</si>
  <si>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</si>
  <si>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</si>
  <si>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</si>
  <si>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</si>
  <si>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</si>
  <si>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</si>
  <si>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</si>
  <si>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</si>
  <si>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</si>
  <si>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</si>
  <si>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</si>
  <si>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</si>
  <si>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</si>
  <si>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</si>
  <si>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</si>
  <si>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</si>
  <si>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</si>
  <si>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</si>
  <si>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</si>
  <si>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</si>
  <si>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</si>
  <si>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</si>
  <si>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</si>
  <si>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</si>
  <si>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</si>
  <si>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</si>
  <si>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</si>
  <si>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</si>
  <si>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</si>
  <si>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</si>
  <si>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</si>
  <si>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</si>
  <si>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</si>
  <si>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</si>
  <si>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</si>
  <si>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</si>
  <si>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</si>
  <si>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</si>
  <si>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</si>
  <si>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</si>
  <si>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</si>
  <si>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</si>
  <si>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</si>
  <si>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</si>
  <si>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</si>
  <si>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</si>
  <si>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</si>
  <si>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</si>
  <si>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</si>
  <si>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</si>
  <si>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</si>
  <si>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</si>
  <si>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</si>
  <si>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</si>
  <si>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</si>
  <si>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</si>
  <si>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</si>
  <si>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</si>
  <si>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</si>
  <si>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</si>
  <si>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</si>
  <si>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</si>
  <si>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</si>
  <si>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</si>
  <si>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</si>
  <si>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</si>
  <si>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</si>
  <si>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</si>
  <si>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</si>
  <si>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</si>
  <si>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</si>
  <si>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</si>
  <si>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</si>
  <si>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</si>
  <si>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</si>
  <si>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</si>
  <si>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</si>
  <si>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</si>
  <si>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</si>
  <si>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</si>
  <si>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</si>
  <si>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</si>
  <si>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</si>
  <si>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</si>
  <si>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</si>
  <si>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</si>
  <si>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</si>
  <si>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</si>
  <si>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</si>
  <si>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</si>
  <si>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</si>
  <si>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</si>
  <si>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</si>
  <si>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</si>
  <si>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</si>
  <si>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</si>
  <si>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</si>
  <si>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</si>
  <si>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</si>
  <si>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</si>
  <si>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</si>
  <si>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</si>
  <si>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</si>
  <si>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</si>
  <si>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</si>
  <si>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</si>
  <si>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</si>
  <si>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</si>
  <si>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</si>
  <si>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</si>
  <si>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</si>
  <si>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</si>
  <si>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</si>
  <si>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</si>
  <si>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</si>
  <si>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</si>
  <si>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</si>
  <si>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</si>
  <si>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</si>
  <si>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</si>
  <si>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</si>
  <si>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</si>
  <si>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</si>
  <si>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</si>
  <si>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</si>
  <si>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</si>
  <si>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</si>
  <si>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</si>
  <si>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</si>
  <si>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</si>
  <si>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</si>
  <si>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</si>
  <si>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</si>
  <si>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</si>
  <si>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</si>
  <si>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</si>
  <si>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</si>
  <si>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</si>
  <si>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</si>
  <si>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</si>
  <si>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</si>
  <si>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</si>
  <si>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</si>
  <si>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</si>
  <si>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</si>
  <si>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</si>
  <si>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</si>
  <si>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</si>
  <si>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</si>
  <si>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</si>
  <si>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</si>
  <si>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</si>
  <si>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</si>
  <si>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</si>
  <si>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</si>
  <si>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</si>
  <si>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</si>
  <si>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</si>
  <si>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</si>
  <si>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</si>
  <si>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</si>
  <si>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</si>
  <si>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</si>
  <si>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</si>
  <si>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</si>
  <si>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</si>
  <si>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</si>
  <si>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</si>
  <si>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</si>
  <si>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</si>
  <si>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</si>
  <si>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</si>
  <si>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</si>
  <si>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</si>
  <si>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</si>
  <si>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</si>
  <si>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</si>
  <si>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</si>
  <si>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</si>
  <si>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</si>
  <si>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</si>
  <si>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</si>
  <si>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</si>
  <si>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</si>
  <si>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</si>
  <si>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</si>
  <si>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</si>
  <si>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</si>
  <si>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</si>
  <si>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</si>
  <si>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</si>
  <si>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</si>
  <si>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</si>
  <si>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</si>
  <si>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</si>
  <si>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</si>
  <si>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</si>
  <si>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</si>
  <si>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</si>
  <si>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</si>
  <si>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</si>
  <si>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</si>
  <si>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</si>
  <si>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</si>
  <si>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</si>
  <si>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</si>
  <si>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</si>
  <si>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</si>
  <si>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</si>
  <si>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</si>
  <si>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</si>
  <si>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</si>
  <si>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</si>
  <si>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</si>
  <si>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</si>
  <si>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</si>
  <si>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</si>
  <si>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</si>
  <si>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</si>
  <si>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</si>
  <si>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</si>
  <si>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</si>
  <si>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</si>
  <si>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</si>
  <si>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</si>
  <si>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</si>
  <si>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</si>
  <si>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</si>
  <si>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</si>
  <si>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</si>
  <si>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</si>
  <si>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</si>
  <si>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</si>
  <si>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</si>
  <si>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</si>
  <si>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</si>
  <si>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</si>
  <si>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</si>
  <si>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</si>
  <si>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</si>
  <si>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</si>
  <si>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</si>
  <si>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</si>
  <si>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</si>
  <si>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</si>
  <si>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</si>
  <si>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</si>
  <si>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</si>
  <si>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</si>
  <si>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</si>
  <si>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</si>
  <si>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</si>
  <si>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</si>
  <si>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</si>
  <si>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</si>
  <si>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</si>
  <si>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</si>
  <si>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</si>
  <si>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</si>
  <si>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</si>
  <si>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</si>
  <si>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</si>
  <si>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</si>
  <si>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</si>
  <si>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</si>
  <si>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</si>
  <si>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</si>
  <si>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</si>
  <si>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</si>
  <si>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</si>
  <si>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</si>
  <si>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</si>
  <si>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</si>
  <si>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</si>
  <si>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</si>
  <si>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</si>
  <si>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</si>
  <si>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</si>
  <si>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</si>
  <si>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</si>
  <si>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</si>
  <si>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</si>
  <si>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</si>
  <si>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</si>
  <si>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</si>
  <si>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</si>
  <si>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</si>
  <si>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</si>
  <si>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</si>
  <si>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</si>
  <si>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</si>
  <si>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</si>
  <si>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</si>
  <si>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</si>
  <si>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</si>
  <si>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</si>
  <si>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</si>
  <si>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</si>
  <si>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</si>
  <si>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</si>
  <si>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</si>
  <si>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</si>
  <si>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</si>
  <si>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</si>
  <si>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</si>
  <si>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</si>
  <si>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</si>
  <si>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</si>
  <si>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</si>
  <si>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</si>
  <si>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</si>
  <si>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</si>
  <si>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</si>
  <si>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</si>
  <si>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</si>
  <si>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</si>
  <si>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</si>
  <si>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</si>
  <si>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</si>
  <si>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</si>
  <si>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</si>
  <si>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</si>
  <si>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</si>
  <si>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</si>
  <si>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</si>
  <si>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</si>
  <si>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</si>
  <si>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</si>
  <si>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</si>
  <si>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</si>
  <si>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</si>
  <si>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</si>
  <si>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</si>
  <si>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</si>
  <si>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</si>
  <si>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</si>
  <si>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</si>
  <si>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</si>
  <si>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</si>
  <si>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</si>
  <si>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</si>
  <si>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</si>
  <si>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</si>
  <si>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</si>
  <si>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</si>
  <si>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</si>
  <si>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</si>
  <si>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</si>
  <si>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</si>
  <si>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</si>
  <si>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</si>
  <si>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</si>
  <si>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</si>
  <si>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</si>
  <si>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</si>
  <si>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</si>
  <si>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</si>
  <si>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</si>
  <si>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</si>
  <si>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</si>
  <si>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</si>
  <si>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</si>
  <si>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</si>
  <si>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</si>
  <si>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</si>
  <si>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</si>
  <si>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</si>
  <si>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</si>
  <si>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</si>
  <si>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</si>
  <si>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</si>
  <si>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</si>
  <si>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</si>
  <si>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</si>
  <si>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</si>
  <si>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</si>
  <si>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</si>
  <si>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</si>
  <si>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</si>
  <si>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</si>
  <si>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</si>
  <si>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</si>
  <si>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</si>
  <si>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</si>
  <si>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</si>
  <si>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</si>
  <si>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</si>
  <si>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</si>
  <si>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</si>
  <si>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</si>
  <si>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</si>
  <si>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</si>
  <si>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</si>
  <si>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</si>
  <si>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</si>
  <si>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</si>
  <si>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</si>
  <si>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</si>
  <si>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</si>
  <si>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</si>
  <si>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</si>
  <si>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</si>
  <si>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</si>
  <si>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</si>
  <si>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</si>
  <si>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</si>
  <si>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</si>
  <si>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</si>
  <si>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</si>
  <si>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</si>
  <si>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</si>
  <si>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</si>
  <si>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</si>
  <si>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</si>
  <si>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</si>
  <si>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</si>
  <si>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</si>
  <si>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</si>
  <si>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</si>
  <si>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</si>
  <si>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</si>
  <si>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</si>
  <si>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</si>
  <si>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</si>
  <si>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</si>
  <si>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</si>
  <si>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</si>
  <si>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</si>
  <si>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</si>
  <si>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</si>
  <si>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</si>
  <si>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</si>
  <si>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</si>
  <si>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</si>
  <si>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</si>
  <si>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</si>
  <si>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</si>
  <si>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</si>
  <si>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</si>
  <si>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</si>
  <si>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</si>
  <si>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</si>
  <si>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</si>
  <si>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</si>
  <si>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</si>
  <si>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</si>
  <si>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</si>
  <si>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</si>
  <si>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</si>
  <si>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</si>
  <si>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</si>
  <si>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</si>
  <si>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</si>
  <si>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</si>
  <si>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</si>
  <si>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</si>
  <si>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</si>
  <si>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</si>
  <si>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</si>
  <si>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</si>
  <si>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</si>
  <si>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</si>
  <si>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</si>
  <si>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</si>
  <si>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</si>
  <si>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</si>
  <si>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</si>
  <si>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</si>
  <si>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</si>
  <si>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</si>
  <si>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</si>
  <si>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</si>
  <si>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</si>
  <si>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</si>
  <si>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</si>
  <si>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</si>
  <si>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</si>
  <si>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</si>
  <si>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</si>
  <si>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</si>
  <si>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</si>
  <si>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</si>
  <si>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</si>
  <si>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</si>
  <si>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</si>
  <si>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</si>
  <si>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</si>
  <si>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</si>
  <si>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</si>
  <si>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</si>
  <si>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</si>
  <si>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</si>
  <si>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</si>
  <si>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</si>
  <si>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</si>
  <si>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</si>
  <si>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</si>
  <si>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</si>
  <si>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</si>
  <si>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</si>
  <si>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</si>
  <si>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</si>
  <si>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</si>
  <si>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</si>
  <si>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</si>
  <si>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</si>
  <si>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</si>
  <si>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</si>
  <si>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</si>
  <si>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</si>
  <si>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</si>
  <si>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</si>
  <si>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</si>
  <si>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</si>
  <si>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</si>
  <si>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</si>
  <si>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</si>
  <si>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</si>
  <si>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</si>
  <si>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</si>
  <si>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</si>
  <si>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</si>
  <si>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</si>
  <si>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</si>
  <si>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</si>
  <si>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</si>
  <si>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</si>
  <si>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</si>
  <si>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</si>
  <si>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</si>
  <si>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</si>
  <si>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</si>
  <si>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</si>
  <si>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</si>
  <si>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</si>
  <si>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</si>
  <si>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</si>
  <si>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</si>
  <si>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</si>
  <si>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</si>
  <si>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</si>
  <si>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</si>
  <si>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</si>
  <si>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</si>
  <si>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</si>
  <si>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</si>
  <si>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</si>
  <si>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</si>
  <si>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</si>
  <si>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</si>
  <si>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</si>
  <si>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</si>
  <si>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</si>
  <si>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</si>
  <si>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</si>
  <si>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</si>
  <si>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</si>
  <si>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</si>
  <si>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</si>
  <si>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</si>
  <si>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</si>
  <si>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</si>
  <si>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</si>
  <si>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</si>
  <si>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</si>
  <si>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</si>
  <si>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</si>
  <si>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</si>
  <si>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</si>
  <si>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</si>
  <si>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</si>
  <si>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</si>
  <si>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</si>
  <si>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</si>
  <si>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</si>
  <si>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</si>
  <si>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</si>
  <si>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</si>
  <si>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</si>
  <si>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</si>
  <si>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</si>
  <si>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</si>
  <si>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</si>
  <si>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</si>
  <si>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</si>
  <si>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</si>
  <si>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</si>
  <si>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</si>
  <si>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</si>
  <si>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</si>
  <si>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</si>
  <si>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</si>
  <si>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</si>
  <si>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</si>
  <si>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</si>
  <si>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</si>
  <si>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</si>
  <si>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</si>
  <si>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</si>
  <si>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</si>
  <si>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</si>
  <si>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</si>
  <si>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</si>
  <si>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</si>
  <si>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</si>
  <si>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</si>
  <si>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</si>
  <si>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</si>
  <si>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</si>
  <si>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</si>
  <si>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</si>
  <si>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</si>
  <si>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</si>
  <si>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</si>
  <si>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</si>
  <si>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</si>
  <si>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</si>
  <si>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</si>
  <si>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</si>
  <si>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</si>
  <si>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</si>
  <si>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</si>
  <si>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</si>
  <si>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</si>
  <si>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</si>
  <si>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</si>
  <si>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</si>
  <si>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</si>
  <si>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</si>
  <si>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</si>
  <si>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</si>
  <si>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</si>
  <si>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</si>
  <si>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</si>
  <si>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</si>
  <si>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</si>
  <si>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</si>
  <si>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</si>
  <si>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</si>
  <si>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</si>
  <si>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</si>
  <si>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</si>
  <si>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</si>
  <si>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</si>
  <si>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</si>
  <si>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</si>
  <si>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</si>
  <si>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</si>
  <si>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</si>
  <si>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</si>
  <si>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</si>
  <si>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</si>
  <si>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</si>
  <si>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</si>
  <si>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</si>
  <si>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</si>
  <si>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</si>
  <si>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</si>
  <si>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</si>
  <si>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</si>
  <si>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</si>
  <si>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</si>
  <si>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</si>
  <si>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</si>
  <si>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</si>
  <si>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</si>
  <si>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</si>
  <si>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</si>
  <si>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</si>
  <si>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</si>
  <si>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</si>
  <si>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</si>
  <si>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</si>
  <si>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</si>
  <si>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</si>
  <si>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</si>
  <si>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</si>
  <si>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</si>
  <si>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</si>
  <si>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</si>
  <si>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</si>
  <si>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</si>
  <si>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</si>
  <si>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</si>
  <si>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</si>
  <si>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</si>
  <si>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</si>
  <si>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</si>
  <si>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</si>
  <si>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</si>
  <si>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</si>
  <si>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</si>
  <si>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</si>
  <si>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</si>
  <si>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</si>
  <si>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</si>
  <si>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</si>
  <si>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</si>
  <si>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</si>
  <si>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</si>
  <si>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</si>
  <si>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</si>
  <si>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</si>
  <si>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</si>
  <si>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</si>
  <si>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</si>
  <si>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</si>
  <si>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</si>
  <si>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</si>
  <si>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</si>
  <si>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</si>
  <si>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</si>
  <si>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</si>
  <si>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</si>
  <si>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</si>
  <si>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</si>
  <si>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</si>
  <si>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</si>
  <si>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</si>
  <si>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</si>
  <si>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</si>
  <si>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</si>
  <si>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</si>
  <si>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</si>
  <si>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</si>
  <si>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</si>
  <si>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</si>
  <si>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</si>
  <si>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</si>
  <si>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</si>
  <si>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</si>
  <si>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</si>
  <si>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</si>
  <si>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</si>
  <si>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</si>
  <si>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</si>
  <si>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</si>
  <si>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</si>
  <si>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</si>
  <si>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</si>
  <si>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</si>
  <si>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</si>
  <si>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</si>
  <si>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</si>
  <si>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</si>
  <si>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</si>
  <si>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</si>
  <si>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</si>
  <si>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</si>
  <si>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</si>
  <si>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</si>
  <si>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</si>
  <si>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</si>
  <si>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</si>
  <si>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</si>
  <si>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</si>
  <si>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</si>
  <si>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</si>
  <si>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</si>
  <si>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</si>
  <si>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</si>
  <si>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</si>
  <si>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</si>
  <si>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</si>
  <si>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</si>
  <si>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</si>
  <si>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</si>
  <si>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</si>
  <si>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</si>
  <si>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</si>
  <si>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</si>
  <si>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</si>
  <si>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</si>
  <si>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</si>
  <si>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</si>
  <si>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</si>
  <si>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</si>
  <si>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</si>
  <si>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</si>
  <si>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</si>
  <si>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</si>
  <si>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</si>
  <si>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</si>
  <si>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</si>
  <si>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</si>
  <si>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</si>
  <si>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</si>
  <si>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</si>
  <si>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</si>
  <si>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</si>
  <si>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</si>
  <si>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</si>
  <si>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</si>
  <si>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</si>
  <si>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</si>
  <si>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</si>
  <si>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</si>
  <si>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</si>
  <si>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</si>
  <si>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</si>
  <si>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</si>
  <si>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</si>
  <si>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</si>
  <si>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</si>
  <si>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</si>
  <si>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</si>
  <si>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</si>
  <si>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</si>
  <si>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</si>
  <si>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</si>
  <si>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</si>
  <si>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</si>
  <si>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</si>
  <si>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</si>
  <si>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</si>
  <si>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</si>
  <si>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</si>
  <si>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</si>
  <si>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</si>
  <si>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</si>
  <si>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</si>
  <si>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</si>
  <si>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</si>
  <si>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</si>
  <si>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</si>
  <si>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</si>
  <si>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</si>
  <si>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</si>
  <si>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</si>
  <si>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</si>
  <si>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</si>
  <si>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</si>
  <si>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</si>
  <si>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</si>
  <si>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</si>
  <si>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</si>
  <si>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</si>
  <si>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</si>
  <si>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</si>
  <si>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</si>
  <si>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</si>
  <si>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</si>
  <si>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</si>
  <si>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</si>
  <si>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</si>
  <si>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</si>
  <si>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</si>
  <si>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</si>
  <si>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</si>
  <si>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</si>
  <si>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</si>
  <si>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</si>
  <si>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</si>
  <si>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</si>
  <si>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</si>
  <si>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</si>
  <si>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</si>
  <si>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</si>
  <si>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</si>
  <si>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</si>
  <si>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</si>
  <si>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</si>
  <si>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</si>
  <si>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</si>
  <si>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</si>
  <si>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</si>
  <si>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</si>
  <si>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</si>
  <si>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</si>
  <si>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</si>
  <si>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</si>
  <si>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</si>
  <si>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</si>
  <si>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</si>
  <si>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</si>
  <si>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</si>
  <si>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</si>
  <si>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</si>
  <si>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</si>
  <si>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</si>
  <si>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</si>
  <si>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</si>
  <si>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</si>
  <si>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</si>
  <si>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</si>
  <si>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</si>
  <si>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</si>
  <si>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</si>
  <si>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</si>
  <si>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</si>
  <si>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</si>
  <si>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</si>
  <si>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</si>
  <si>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</si>
  <si>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</si>
  <si>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</si>
  <si>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</si>
  <si>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</si>
  <si>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</si>
  <si>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</si>
  <si>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</si>
  <si>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</si>
  <si>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</si>
  <si>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</si>
  <si>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</si>
  <si>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</si>
  <si>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</si>
  <si>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</si>
  <si>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</si>
  <si>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</si>
  <si>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</si>
  <si>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</si>
  <si>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</si>
  <si>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</si>
  <si>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</si>
  <si>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</si>
  <si>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</si>
  <si>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</si>
  <si>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</si>
  <si>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</si>
  <si>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</si>
  <si>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</si>
  <si>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</si>
  <si>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</si>
  <si>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</si>
  <si>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</si>
  <si>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</si>
  <si>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</si>
  <si>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</si>
  <si>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</si>
  <si>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</si>
  <si>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</si>
  <si>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</si>
  <si>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</si>
  <si>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</si>
  <si>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</si>
  <si>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</si>
  <si>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</si>
  <si>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</si>
  <si>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</si>
  <si>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</si>
  <si>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</si>
  <si>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</si>
  <si>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</si>
  <si>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</si>
  <si>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</si>
  <si>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</si>
  <si>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</si>
  <si>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</si>
  <si>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</si>
  <si>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</si>
  <si>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</si>
  <si>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</si>
  <si>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</si>
  <si>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</si>
  <si>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</si>
  <si>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</si>
  <si>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</si>
  <si>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</si>
  <si>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</si>
  <si>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</si>
  <si>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</si>
  <si>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</si>
  <si>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</si>
  <si>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</si>
  <si>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</si>
  <si>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</si>
  <si>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</si>
  <si>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</si>
  <si>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</si>
  <si>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</si>
  <si>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</si>
  <si>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</si>
  <si>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</si>
  <si>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</si>
  <si>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</si>
  <si>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</si>
  <si>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</si>
  <si>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</si>
  <si>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</si>
  <si>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</si>
  <si>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</si>
  <si>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</si>
  <si>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</si>
  <si>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</si>
  <si>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</si>
  <si>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</si>
  <si>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</si>
  <si>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</si>
  <si>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</si>
  <si>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</si>
  <si>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</si>
  <si>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</si>
  <si>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</si>
  <si>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</si>
  <si>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</si>
  <si>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</si>
  <si>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</si>
  <si>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</si>
  <si>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</si>
  <si>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</si>
  <si>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</si>
  <si>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</si>
  <si>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</si>
  <si>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</si>
  <si>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</si>
  <si>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</si>
  <si>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</si>
  <si>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</si>
  <si>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</si>
  <si>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</si>
  <si>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</si>
  <si>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</si>
  <si>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</si>
  <si>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</si>
  <si>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</si>
  <si>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</si>
  <si>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</si>
  <si>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</si>
  <si>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</si>
  <si>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</si>
  <si>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</si>
  <si>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</si>
  <si>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</si>
  <si>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</si>
  <si>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</si>
  <si>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</si>
  <si>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</si>
  <si>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</si>
  <si>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</si>
  <si>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</si>
  <si>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</si>
  <si>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</si>
  <si>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</si>
  <si>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</si>
  <si>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</si>
  <si>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</si>
  <si>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</si>
  <si>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</si>
  <si>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</si>
  <si>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</si>
  <si>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</si>
  <si>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</si>
  <si>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</si>
  <si>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</si>
  <si>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</si>
  <si>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</si>
  <si>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</si>
  <si>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</si>
  <si>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</si>
  <si>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</si>
  <si>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</si>
  <si>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</si>
  <si>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</si>
  <si>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</si>
  <si>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</si>
  <si>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</si>
  <si>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</si>
  <si>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</si>
  <si>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</si>
  <si>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</si>
  <si>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</si>
  <si>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</si>
  <si>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</si>
  <si>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</si>
  <si>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</si>
  <si>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</si>
  <si>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</si>
  <si>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</si>
  <si>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</si>
  <si>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</si>
  <si>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</si>
  <si>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</si>
  <si>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</si>
  <si>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</si>
  <si>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</si>
  <si>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</si>
  <si>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</si>
  <si>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</si>
  <si>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</si>
  <si>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</si>
  <si>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</si>
  <si>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</si>
  <si>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</si>
  <si>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</si>
  <si>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</si>
  <si>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</si>
  <si>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</si>
  <si>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</si>
  <si>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</si>
  <si>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</si>
  <si>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</si>
  <si>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</si>
  <si>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</si>
  <si>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</si>
  <si>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</si>
  <si>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</si>
  <si>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</si>
  <si>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</si>
  <si>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</si>
  <si>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</si>
  <si>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</si>
  <si>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</si>
  <si>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</si>
  <si>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</si>
  <si>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</si>
  <si>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</si>
  <si>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</si>
  <si>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</si>
  <si>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</si>
  <si>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</si>
  <si>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</si>
  <si>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</si>
  <si>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</si>
  <si>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</si>
  <si>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</si>
  <si>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</si>
  <si>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</si>
  <si>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</si>
  <si>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</si>
  <si>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</si>
  <si>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</si>
  <si>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</si>
  <si>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</si>
  <si>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</si>
  <si>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</si>
  <si>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</si>
  <si>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</si>
  <si>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</si>
  <si>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</si>
  <si>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</si>
  <si>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</si>
  <si>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</si>
  <si>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</si>
  <si>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</si>
  <si>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</si>
  <si>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</si>
  <si>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</si>
  <si>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</si>
  <si>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</si>
  <si>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</si>
  <si>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</si>
  <si>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</si>
  <si>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</si>
  <si>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</si>
  <si>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</si>
  <si>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</si>
  <si>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</si>
  <si>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</si>
  <si>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</si>
  <si>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</si>
  <si>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</si>
  <si>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</si>
  <si>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</si>
  <si>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</si>
  <si>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</si>
  <si>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</si>
  <si>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</si>
  <si>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</si>
  <si>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</si>
  <si>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</si>
  <si>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</si>
  <si>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</si>
  <si>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</si>
  <si>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</si>
  <si>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</si>
  <si>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</si>
  <si>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</si>
  <si>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</si>
  <si>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</si>
  <si>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</si>
  <si>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</si>
  <si>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</si>
  <si>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</si>
  <si>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</si>
  <si>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</si>
  <si>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</si>
  <si>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</si>
  <si>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</si>
  <si>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</si>
  <si>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</si>
  <si>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</si>
  <si>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</si>
  <si>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</si>
  <si>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</si>
  <si>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</si>
  <si>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</si>
  <si>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</si>
  <si>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</si>
  <si>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</si>
  <si>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</si>
  <si>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</si>
  <si>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</si>
  <si>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</si>
  <si>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</si>
  <si>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</si>
  <si>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</si>
  <si>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</si>
  <si>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</si>
  <si>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</si>
  <si>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</si>
  <si>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</si>
  <si>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</si>
  <si>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</si>
  <si>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</si>
  <si>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</si>
  <si>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</si>
  <si>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</si>
  <si>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</si>
  <si>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</si>
  <si>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</si>
  <si>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</si>
  <si>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</si>
  <si>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</si>
  <si>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</si>
  <si>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</si>
  <si>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</si>
  <si>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</si>
  <si>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</si>
  <si>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</si>
  <si>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</si>
  <si>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</si>
  <si>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</si>
  <si>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</si>
  <si>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</si>
  <si>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</si>
  <si>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</si>
  <si>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</si>
  <si>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</si>
  <si>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</si>
  <si>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</si>
  <si>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</si>
  <si>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</si>
  <si>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</si>
  <si>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</si>
  <si>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</si>
  <si>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</si>
  <si>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</si>
  <si>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</si>
  <si>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</si>
  <si>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</si>
  <si>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</si>
  <si>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</si>
  <si>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</si>
  <si>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</si>
  <si>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</si>
  <si>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</si>
  <si>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</si>
  <si>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</si>
  <si>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</si>
  <si>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</si>
  <si>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</si>
  <si>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</si>
  <si>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</si>
  <si>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</si>
  <si>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</si>
  <si>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</si>
  <si>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</si>
  <si>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</si>
  <si>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</si>
  <si>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</si>
  <si>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</si>
  <si>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</si>
  <si>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</si>
  <si>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</si>
  <si>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</si>
  <si>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</si>
  <si>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</si>
  <si>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</si>
  <si>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</si>
  <si>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</si>
  <si>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</si>
  <si>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</si>
  <si>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</si>
  <si>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</si>
  <si>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</si>
  <si>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</si>
  <si>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</si>
  <si>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</si>
  <si>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</si>
  <si>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</si>
  <si>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</si>
  <si>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</si>
  <si>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</si>
  <si>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</si>
  <si>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</si>
  <si>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</si>
  <si>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</si>
  <si>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</si>
  <si>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</si>
  <si>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</si>
  <si>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</si>
  <si>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</si>
  <si>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</si>
  <si>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</si>
  <si>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</si>
  <si>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</si>
  <si>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</si>
  <si>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</si>
  <si>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</si>
  <si>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</si>
  <si>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</si>
  <si>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</si>
  <si>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</si>
  <si>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</si>
  <si>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</si>
  <si>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</si>
  <si>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</si>
  <si>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</si>
  <si>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</si>
  <si>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</si>
  <si>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</si>
  <si>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</si>
  <si>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</si>
  <si>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</si>
  <si>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</si>
  <si>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</si>
  <si>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</si>
  <si>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</si>
  <si>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</si>
  <si>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</si>
  <si>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</si>
  <si>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</si>
  <si>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</si>
  <si>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</si>
  <si>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</si>
  <si>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</si>
  <si>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</si>
  <si>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</si>
  <si>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</si>
  <si>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</si>
  <si>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</si>
  <si>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</si>
  <si>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</si>
  <si>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</si>
  <si>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</si>
  <si>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</si>
  <si>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</si>
  <si>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</si>
  <si>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</si>
  <si>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</si>
  <si>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</si>
  <si>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</si>
  <si>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</si>
  <si>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</si>
  <si>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</si>
  <si>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</si>
  <si>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</si>
  <si>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</si>
  <si>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</si>
  <si>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</si>
  <si>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</si>
  <si>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</si>
  <si>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</si>
  <si>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</si>
  <si>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</si>
  <si>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</si>
  <si>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</si>
  <si>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</si>
  <si>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</si>
  <si>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</si>
  <si>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</si>
  <si>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</si>
  <si>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</si>
  <si>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</si>
  <si>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CFSI</t>
  </si>
  <si>
    <t>Lead-Free bar solder</t>
  </si>
  <si>
    <t>Nitroflo Plus</t>
  </si>
  <si>
    <t>AO1000</t>
  </si>
  <si>
    <t>Germanium additive</t>
  </si>
  <si>
    <t>970-346-8002</t>
  </si>
  <si>
    <t>RMI validated and compliant smelter (see smelter list tab for complete breakdown)</t>
  </si>
  <si>
    <t>Bangka Belitung</t>
  </si>
  <si>
    <t>FCT Assembly</t>
  </si>
  <si>
    <t>BarSN100CB25, BARSN100CB25T, BARSN100CFB50</t>
  </si>
  <si>
    <t>SN100C</t>
  </si>
  <si>
    <t>BARSN100CeB25</t>
  </si>
  <si>
    <t>SN100Ce</t>
  </si>
  <si>
    <t>Lead-Free bar solder additive</t>
  </si>
  <si>
    <t>BARFCT</t>
  </si>
  <si>
    <t>63/37 Tin/Lead solder bat</t>
  </si>
  <si>
    <t>Solder Paste</t>
  </si>
  <si>
    <t>Leaded or Lead-Free solder powder</t>
  </si>
  <si>
    <t>Solder Wire</t>
  </si>
  <si>
    <t>Solid or Flux-containing Lead-Free solder wire</t>
  </si>
  <si>
    <t>Tyler Campos</t>
  </si>
  <si>
    <t>tcampos@fctassembly.com</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</si>
</sst>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7">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56">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5" fillId="0" borderId="0" xfId="0" applyFont="1"/>
    <xf numFmtId="49" fontId="0" fillId="0" borderId="0" xfId="0" applyNumberFormat="1" applyFont="1" applyFill="1" applyAlignment="1">
      <alignment vertical="center"/>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20"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2"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2" fillId="0" borderId="0" xfId="502" applyFont="1" applyFill="1" applyAlignment="1">
      <alignment horizontal="justify" vertical="top"/>
    </xf>
    <xf numFmtId="0" fontId="97" fillId="0" borderId="0" xfId="502" applyFont="1" applyFill="1" applyBorder="1" applyAlignment="1">
      <alignment horizontal="left" vertical="top" wrapText="1"/>
    </xf>
    <xf numFmtId="0" fontId="123" fillId="0" borderId="0" xfId="502" applyFont="1" applyFill="1" applyBorder="1" applyAlignment="1">
      <alignment horizontal="left" vertical="top" wrapText="1"/>
    </xf>
    <xf numFmtId="0" fontId="122"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6" fillId="0" borderId="0" xfId="527" applyFont="1" applyFill="1" applyAlignment="1">
      <alignment horizontal="left" vertical="top" wrapText="1"/>
    </xf>
    <xf numFmtId="164" fontId="6" fillId="0" borderId="0" xfId="480"/>
    <xf numFmtId="0" fontId="118" fillId="0" borderId="0" xfId="0" applyFont="1" applyFill="1" applyAlignment="1">
      <alignment vertical="top" wrapText="1"/>
    </xf>
    <xf numFmtId="0" fontId="0" fillId="0" borderId="42" xfId="0" applyBorder="1" applyAlignment="1" applyProtection="1">
      <alignment horizontal="left" vertical="center"/>
      <protection locked="0" hidden="1"/>
    </xf>
    <xf numFmtId="0" fontId="0" fillId="0" borderId="65" xfId="0" applyFont="1" applyBorder="1" applyAlignment="1" applyProtection="1">
      <alignment vertical="center" wrapText="1"/>
      <protection locked="0" hidden="1"/>
    </xf>
    <xf numFmtId="0" fontId="0" fillId="2" borderId="66" xfId="0" applyFont="1" applyFill="1" applyBorder="1" applyAlignment="1" applyProtection="1">
      <alignment horizontal="left" vertical="center" wrapText="1"/>
      <protection locked="0"/>
    </xf>
    <xf numFmtId="0" fontId="0" fillId="0" borderId="67" xfId="0" applyBorder="1" applyAlignment="1" applyProtection="1">
      <alignment horizontal="left" vertical="center" wrapText="1"/>
      <protection locked="0" hidden="1"/>
    </xf>
    <xf numFmtId="0" fontId="0" fillId="2" borderId="65" xfId="0" applyFont="1" applyFill="1" applyBorder="1" applyAlignment="1" applyProtection="1">
      <alignment horizontal="left" vertical="center" wrapText="1"/>
      <protection locked="0"/>
    </xf>
    <xf numFmtId="0" fontId="14" fillId="2" borderId="35" xfId="0" applyFont="1" applyFill="1" applyBorder="1" applyAlignment="1" applyProtection="1">
      <alignment horizontal="center" vertical="center" wrapText="1"/>
      <protection locked="0" hidden="1"/>
    </xf>
    <xf numFmtId="0" fontId="0" fillId="0" borderId="67" xfId="0" applyBorder="1" applyAlignment="1" applyProtection="1">
      <alignment horizontal="left" vertical="center"/>
      <protection locked="0" hidden="1"/>
    </xf>
    <xf numFmtId="0" fontId="0" fillId="0" borderId="65" xfId="0" applyFont="1" applyBorder="1" applyAlignment="1" applyProtection="1">
      <alignment wrapText="1"/>
      <protection locked="0"/>
    </xf>
    <xf numFmtId="0" fontId="0" fillId="0" borderId="68" xfId="0" applyFont="1" applyBorder="1" applyAlignment="1" applyProtection="1">
      <alignment wrapText="1"/>
      <protection locked="0"/>
    </xf>
    <xf numFmtId="49" fontId="0" fillId="0" borderId="0" xfId="0" applyNumberFormat="1" applyFont="1" applyFill="1" applyBorder="1" applyAlignment="1" applyProtection="1">
      <alignment vertical="center"/>
      <protection locked="0"/>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4" fillId="2" borderId="1" xfId="0" applyNumberFormat="1" applyFont="1" applyFill="1" applyBorder="1" applyAlignment="1" applyProtection="1">
      <alignment horizontal="left" vertical="center" wrapText="1"/>
      <protection locked="0" hidden="1"/>
    </xf>
    <xf numFmtId="49" fontId="104"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0" fillId="0" borderId="0" xfId="0" applyNumberFormat="1" applyFont="1" applyFill="1" applyBorder="1" applyAlignment="1" applyProtection="1">
      <protection locked="0"/>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8">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tcampos@fctassembly.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campos@fctassembly.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6"/>
  <cols>
    <col min="1" max="1" width="0.81640625" style="118" customWidth="1"/>
    <col min="2" max="2" width="6.81640625" style="118" customWidth="1"/>
    <col min="3" max="3" width="8.453125" style="118" customWidth="1"/>
    <col min="4" max="4" width="13" style="234" customWidth="1"/>
    <col min="5" max="5" width="42.36328125" style="118" customWidth="1"/>
    <col min="6" max="6" width="53.36328125" style="118" customWidth="1"/>
    <col min="7" max="7" width="0.81640625" style="118" customWidth="1"/>
    <col min="8" max="16384" width="9" style="118"/>
  </cols>
  <sheetData>
    <row r="1" spans="1:7" ht="13.2" thickTop="1">
      <c r="A1" s="9"/>
      <c r="B1" s="10"/>
      <c r="C1" s="10"/>
      <c r="D1" s="226"/>
      <c r="E1" s="10"/>
      <c r="F1" s="10"/>
      <c r="G1" s="11"/>
    </row>
    <row r="2" spans="1:7">
      <c r="A2" s="355"/>
      <c r="B2" s="38" t="s">
        <v>975</v>
      </c>
      <c r="C2" s="36"/>
      <c r="D2" s="227"/>
      <c r="E2" s="3"/>
      <c r="F2" s="36"/>
      <c r="G2" s="34"/>
    </row>
    <row r="3" spans="1:7">
      <c r="A3" s="355"/>
      <c r="B3" s="5" t="s">
        <v>964</v>
      </c>
      <c r="C3" s="6"/>
      <c r="D3" s="228"/>
      <c r="E3" s="3"/>
      <c r="F3" s="6"/>
      <c r="G3" s="34"/>
    </row>
    <row r="4" spans="1:7" ht="15">
      <c r="A4" s="355"/>
      <c r="B4" s="41" t="s">
        <v>977</v>
      </c>
      <c r="C4" s="7"/>
      <c r="D4" s="229"/>
      <c r="E4" s="3"/>
      <c r="F4" s="7"/>
      <c r="G4" s="34"/>
    </row>
    <row r="5" spans="1:7" ht="13.2">
      <c r="A5" s="355"/>
      <c r="B5" s="40" t="s">
        <v>1169</v>
      </c>
      <c r="C5" s="4"/>
      <c r="D5" s="230"/>
      <c r="E5" s="3"/>
      <c r="F5" s="4"/>
      <c r="G5" s="34"/>
    </row>
    <row r="6" spans="1:7">
      <c r="A6" s="355"/>
      <c r="B6" s="8"/>
      <c r="C6" s="8"/>
      <c r="D6" s="231"/>
      <c r="E6" s="8"/>
      <c r="F6" s="8"/>
      <c r="G6" s="34"/>
    </row>
    <row r="7" spans="1:7">
      <c r="A7" s="355"/>
      <c r="B7" s="8"/>
      <c r="C7" s="8"/>
      <c r="D7" s="231"/>
      <c r="E7" s="8"/>
      <c r="F7" s="8"/>
      <c r="G7" s="34"/>
    </row>
    <row r="8" spans="1:7">
      <c r="A8" s="355"/>
      <c r="B8" s="8"/>
      <c r="C8" s="8"/>
      <c r="D8" s="231"/>
      <c r="E8" s="8"/>
      <c r="F8" s="8"/>
      <c r="G8" s="34"/>
    </row>
    <row r="9" spans="1:7">
      <c r="A9" s="355"/>
      <c r="B9" s="358" t="s">
        <v>978</v>
      </c>
      <c r="C9" s="358"/>
      <c r="D9" s="358"/>
      <c r="E9" s="358"/>
      <c r="F9" s="358"/>
      <c r="G9" s="34"/>
    </row>
    <row r="10" spans="1:7" ht="27" customHeight="1">
      <c r="A10" s="355"/>
      <c r="B10" s="359" t="s">
        <v>511</v>
      </c>
      <c r="C10" s="359"/>
      <c r="D10" s="359"/>
      <c r="E10" s="359"/>
      <c r="F10" s="359"/>
      <c r="G10" s="34"/>
    </row>
    <row r="11" spans="1:7" ht="27" customHeight="1">
      <c r="A11" s="355"/>
      <c r="B11" s="360"/>
      <c r="C11" s="360"/>
      <c r="D11" s="360"/>
      <c r="E11" s="360"/>
      <c r="F11" s="360"/>
      <c r="G11" s="34"/>
    </row>
    <row r="12" spans="1:7">
      <c r="A12" s="355"/>
      <c r="B12" s="42" t="s">
        <v>976</v>
      </c>
      <c r="C12" s="43" t="s">
        <v>979</v>
      </c>
      <c r="D12" s="232" t="s">
        <v>980</v>
      </c>
      <c r="E12" s="43" t="s">
        <v>706</v>
      </c>
      <c r="F12" s="43" t="s">
        <v>707</v>
      </c>
      <c r="G12" s="34"/>
    </row>
    <row r="13" spans="1:7" ht="20.399999999999999">
      <c r="A13" s="355"/>
      <c r="B13" s="2">
        <v>1</v>
      </c>
      <c r="C13" s="37" t="s">
        <v>1220</v>
      </c>
      <c r="D13" s="39" t="s">
        <v>1004</v>
      </c>
      <c r="E13" s="214" t="s">
        <v>981</v>
      </c>
      <c r="F13" s="214"/>
      <c r="G13" s="34"/>
    </row>
    <row r="14" spans="1:7" ht="30.6">
      <c r="A14" s="355"/>
      <c r="B14" s="2">
        <v>2</v>
      </c>
      <c r="C14" s="37" t="s">
        <v>1220</v>
      </c>
      <c r="D14" s="39" t="s">
        <v>1154</v>
      </c>
      <c r="E14" s="214" t="s">
        <v>607</v>
      </c>
      <c r="F14" s="214" t="s">
        <v>608</v>
      </c>
      <c r="G14" s="34"/>
    </row>
    <row r="15" spans="1:7" ht="89.1" customHeight="1">
      <c r="A15" s="355"/>
      <c r="B15" s="361">
        <v>2.0099999999999998</v>
      </c>
      <c r="C15" s="364" t="s">
        <v>1220</v>
      </c>
      <c r="D15" s="367" t="s">
        <v>2745</v>
      </c>
      <c r="E15" s="215" t="s">
        <v>708</v>
      </c>
      <c r="F15" s="215" t="s">
        <v>711</v>
      </c>
      <c r="G15" s="34"/>
    </row>
    <row r="16" spans="1:7" ht="99" customHeight="1">
      <c r="A16" s="355"/>
      <c r="B16" s="362"/>
      <c r="C16" s="365"/>
      <c r="D16" s="368"/>
      <c r="E16" s="216"/>
      <c r="F16" s="216" t="s">
        <v>709</v>
      </c>
      <c r="G16" s="34"/>
    </row>
    <row r="17" spans="1:7" ht="63" customHeight="1">
      <c r="A17" s="355"/>
      <c r="B17" s="363"/>
      <c r="C17" s="366"/>
      <c r="D17" s="369"/>
      <c r="E17" s="37"/>
      <c r="F17" s="37" t="s">
        <v>710</v>
      </c>
      <c r="G17" s="34"/>
    </row>
    <row r="18" spans="1:7" ht="117" customHeight="1">
      <c r="A18" s="355"/>
      <c r="B18" s="361">
        <v>2.02</v>
      </c>
      <c r="C18" s="364" t="s">
        <v>1220</v>
      </c>
      <c r="D18" s="367" t="s">
        <v>2746</v>
      </c>
      <c r="E18" s="215" t="s">
        <v>512</v>
      </c>
      <c r="F18" s="215" t="s">
        <v>601</v>
      </c>
      <c r="G18" s="34"/>
    </row>
    <row r="19" spans="1:7" ht="71.099999999999994" customHeight="1">
      <c r="A19" s="355"/>
      <c r="B19" s="362"/>
      <c r="C19" s="365"/>
      <c r="D19" s="368"/>
      <c r="E19" s="216" t="s">
        <v>606</v>
      </c>
      <c r="F19" s="216" t="s">
        <v>513</v>
      </c>
      <c r="G19" s="34"/>
    </row>
    <row r="20" spans="1:7" ht="90.75" customHeight="1">
      <c r="A20" s="355"/>
      <c r="B20" s="362"/>
      <c r="C20" s="365"/>
      <c r="D20" s="368"/>
      <c r="E20" s="216"/>
      <c r="F20" s="216" t="s">
        <v>713</v>
      </c>
      <c r="G20" s="34"/>
    </row>
    <row r="21" spans="1:7" ht="74.25" customHeight="1">
      <c r="A21" s="355"/>
      <c r="B21" s="363"/>
      <c r="C21" s="366"/>
      <c r="D21" s="369"/>
      <c r="E21" s="37"/>
      <c r="F21" s="37" t="s">
        <v>712</v>
      </c>
      <c r="G21" s="34"/>
    </row>
    <row r="22" spans="1:7" ht="90" customHeight="1">
      <c r="A22" s="355"/>
      <c r="B22" s="373">
        <v>2.0299999999999998</v>
      </c>
      <c r="C22" s="373" t="s">
        <v>947</v>
      </c>
      <c r="D22" s="376" t="s">
        <v>2747</v>
      </c>
      <c r="E22" s="364" t="s">
        <v>510</v>
      </c>
      <c r="F22" s="215" t="s">
        <v>534</v>
      </c>
      <c r="G22" s="34"/>
    </row>
    <row r="23" spans="1:7" ht="109.5" customHeight="1">
      <c r="A23" s="355"/>
      <c r="B23" s="374"/>
      <c r="C23" s="374"/>
      <c r="D23" s="377"/>
      <c r="E23" s="365"/>
      <c r="F23" s="216" t="s">
        <v>948</v>
      </c>
      <c r="G23" s="34"/>
    </row>
    <row r="24" spans="1:7" ht="74.25" customHeight="1">
      <c r="A24" s="355"/>
      <c r="B24" s="375"/>
      <c r="C24" s="375"/>
      <c r="D24" s="378"/>
      <c r="E24" s="366"/>
      <c r="F24" s="37" t="s">
        <v>509</v>
      </c>
      <c r="G24" s="34"/>
    </row>
    <row r="25" spans="1:7" ht="72" customHeight="1">
      <c r="A25" s="355"/>
      <c r="B25" s="2" t="s">
        <v>532</v>
      </c>
      <c r="C25" s="37" t="s">
        <v>533</v>
      </c>
      <c r="D25" s="39" t="s">
        <v>2748</v>
      </c>
      <c r="E25" s="37" t="s">
        <v>2741</v>
      </c>
      <c r="F25" s="37" t="s">
        <v>535</v>
      </c>
      <c r="G25" s="34"/>
    </row>
    <row r="26" spans="1:7" ht="98.1" customHeight="1">
      <c r="A26" s="355"/>
      <c r="B26" s="370">
        <v>3</v>
      </c>
      <c r="C26" s="361" t="s">
        <v>79</v>
      </c>
      <c r="D26" s="367" t="s">
        <v>2749</v>
      </c>
      <c r="E26" s="364" t="s">
        <v>0</v>
      </c>
      <c r="F26" s="215" t="s">
        <v>73</v>
      </c>
      <c r="G26" s="34"/>
    </row>
    <row r="27" spans="1:7" ht="90" customHeight="1">
      <c r="A27" s="355"/>
      <c r="B27" s="371"/>
      <c r="C27" s="362"/>
      <c r="D27" s="368"/>
      <c r="E27" s="365"/>
      <c r="F27" s="216" t="s">
        <v>68</v>
      </c>
      <c r="G27" s="34"/>
    </row>
    <row r="28" spans="1:7" ht="19.350000000000001" customHeight="1">
      <c r="A28" s="355"/>
      <c r="B28" s="371"/>
      <c r="C28" s="362"/>
      <c r="D28" s="368"/>
      <c r="E28" s="365"/>
      <c r="F28" s="216" t="s">
        <v>69</v>
      </c>
      <c r="G28" s="34"/>
    </row>
    <row r="29" spans="1:7" ht="74.55" customHeight="1">
      <c r="A29" s="355"/>
      <c r="B29" s="371"/>
      <c r="C29" s="362"/>
      <c r="D29" s="368"/>
      <c r="E29" s="365"/>
      <c r="F29" s="216" t="s">
        <v>70</v>
      </c>
      <c r="G29" s="34"/>
    </row>
    <row r="30" spans="1:7" ht="62.55" customHeight="1">
      <c r="A30" s="355"/>
      <c r="B30" s="371"/>
      <c r="C30" s="362"/>
      <c r="D30" s="368"/>
      <c r="E30" s="365"/>
      <c r="F30" s="216" t="s">
        <v>71</v>
      </c>
      <c r="G30" s="34"/>
    </row>
    <row r="31" spans="1:7" ht="81" customHeight="1">
      <c r="A31" s="355"/>
      <c r="B31" s="371"/>
      <c r="C31" s="362"/>
      <c r="D31" s="368"/>
      <c r="E31" s="365"/>
      <c r="F31" s="216" t="s">
        <v>72</v>
      </c>
      <c r="G31" s="34"/>
    </row>
    <row r="32" spans="1:7" ht="48.75" customHeight="1">
      <c r="A32" s="355"/>
      <c r="B32" s="371"/>
      <c r="C32" s="362"/>
      <c r="D32" s="368"/>
      <c r="E32" s="365"/>
      <c r="F32" s="216" t="s">
        <v>75</v>
      </c>
      <c r="G32" s="34"/>
    </row>
    <row r="33" spans="1:7" ht="98.55" customHeight="1">
      <c r="A33" s="355"/>
      <c r="B33" s="371"/>
      <c r="C33" s="362"/>
      <c r="D33" s="368"/>
      <c r="E33" s="365"/>
      <c r="F33" s="216" t="s">
        <v>74</v>
      </c>
      <c r="G33" s="34"/>
    </row>
    <row r="34" spans="1:7" ht="89.1" customHeight="1">
      <c r="A34" s="355"/>
      <c r="B34" s="371"/>
      <c r="C34" s="362"/>
      <c r="D34" s="368"/>
      <c r="E34" s="365"/>
      <c r="F34" s="216" t="s">
        <v>76</v>
      </c>
      <c r="G34" s="34"/>
    </row>
    <row r="35" spans="1:7" ht="29.1" customHeight="1">
      <c r="A35" s="355"/>
      <c r="B35" s="371"/>
      <c r="C35" s="362"/>
      <c r="D35" s="368"/>
      <c r="E35" s="365"/>
      <c r="F35" s="216" t="s">
        <v>77</v>
      </c>
      <c r="G35" s="34"/>
    </row>
    <row r="36" spans="1:7" ht="112.2">
      <c r="A36" s="355"/>
      <c r="B36" s="372"/>
      <c r="C36" s="363"/>
      <c r="D36" s="369"/>
      <c r="E36" s="366"/>
      <c r="F36" s="217" t="s">
        <v>78</v>
      </c>
      <c r="G36" s="34"/>
    </row>
    <row r="37" spans="1:7" ht="102">
      <c r="A37" s="355"/>
      <c r="B37" s="176">
        <v>3.01</v>
      </c>
      <c r="C37" s="177" t="s">
        <v>79</v>
      </c>
      <c r="D37" s="39" t="s">
        <v>2750</v>
      </c>
      <c r="E37" s="218" t="s">
        <v>1475</v>
      </c>
      <c r="F37" s="219" t="s">
        <v>1602</v>
      </c>
      <c r="G37" s="34"/>
    </row>
    <row r="38" spans="1:7" ht="81.599999999999994">
      <c r="A38" s="355"/>
      <c r="B38" s="176">
        <v>3.02</v>
      </c>
      <c r="C38" s="177" t="s">
        <v>1509</v>
      </c>
      <c r="D38" s="39" t="s">
        <v>2751</v>
      </c>
      <c r="E38" s="218" t="s">
        <v>1524</v>
      </c>
      <c r="F38" s="219" t="s">
        <v>1603</v>
      </c>
      <c r="G38" s="34"/>
    </row>
    <row r="39" spans="1:7" ht="81.599999999999994">
      <c r="A39" s="355"/>
      <c r="B39" s="192">
        <v>4</v>
      </c>
      <c r="C39" s="191" t="s">
        <v>1782</v>
      </c>
      <c r="D39" s="39" t="s">
        <v>2752</v>
      </c>
      <c r="E39" s="37" t="s">
        <v>2680</v>
      </c>
      <c r="F39" s="37" t="s">
        <v>1783</v>
      </c>
      <c r="G39" s="34"/>
    </row>
    <row r="40" spans="1:7" ht="40.799999999999997">
      <c r="A40" s="355"/>
      <c r="B40" s="176">
        <v>4.01</v>
      </c>
      <c r="C40" s="191" t="s">
        <v>1782</v>
      </c>
      <c r="D40" s="39" t="s">
        <v>2754</v>
      </c>
      <c r="E40" s="37" t="s">
        <v>2700</v>
      </c>
      <c r="F40" s="37" t="s">
        <v>2706</v>
      </c>
      <c r="G40" s="34"/>
    </row>
    <row r="41" spans="1:7" ht="40.799999999999997">
      <c r="A41" s="355"/>
      <c r="B41" s="176" t="s">
        <v>2739</v>
      </c>
      <c r="C41" s="191" t="s">
        <v>1782</v>
      </c>
      <c r="D41" s="39" t="s">
        <v>2753</v>
      </c>
      <c r="E41" s="37" t="s">
        <v>2742</v>
      </c>
      <c r="F41" s="37" t="s">
        <v>2740</v>
      </c>
      <c r="G41" s="34"/>
    </row>
    <row r="42" spans="1:7" ht="40.799999999999997">
      <c r="A42" s="355"/>
      <c r="B42" s="176" t="s">
        <v>2791</v>
      </c>
      <c r="C42" s="191" t="s">
        <v>1782</v>
      </c>
      <c r="D42" s="39" t="s">
        <v>2962</v>
      </c>
      <c r="E42" s="37" t="s">
        <v>2741</v>
      </c>
      <c r="F42" s="37" t="s">
        <v>2792</v>
      </c>
      <c r="G42" s="34"/>
    </row>
    <row r="43" spans="1:7" ht="112.2">
      <c r="A43" s="355"/>
      <c r="B43" s="208">
        <v>4.0999999999999996</v>
      </c>
      <c r="C43" s="191" t="s">
        <v>2961</v>
      </c>
      <c r="D43" s="209">
        <v>42867</v>
      </c>
      <c r="E43" s="220" t="s">
        <v>2964</v>
      </c>
      <c r="F43" s="37" t="s">
        <v>2963</v>
      </c>
      <c r="G43" s="34"/>
    </row>
    <row r="44" spans="1:7" ht="71.400000000000006">
      <c r="A44" s="355"/>
      <c r="B44" s="208">
        <v>4.2</v>
      </c>
      <c r="C44" s="191" t="s">
        <v>2961</v>
      </c>
      <c r="D44" s="209">
        <v>42704</v>
      </c>
      <c r="E44" s="220" t="s">
        <v>3219</v>
      </c>
      <c r="F44" s="37" t="s">
        <v>3184</v>
      </c>
      <c r="G44" s="34"/>
    </row>
    <row r="45" spans="1:7" ht="132.6">
      <c r="A45" s="355"/>
      <c r="B45" s="287">
        <v>5</v>
      </c>
      <c r="C45" s="191" t="s">
        <v>2961</v>
      </c>
      <c r="D45" s="209">
        <v>42867</v>
      </c>
      <c r="E45" s="220" t="s">
        <v>14011</v>
      </c>
      <c r="F45" s="37" t="s">
        <v>13595</v>
      </c>
      <c r="G45" s="34"/>
    </row>
    <row r="46" spans="1:7" ht="30.6">
      <c r="A46" s="355"/>
      <c r="B46" s="208">
        <v>5.01</v>
      </c>
      <c r="C46" s="191" t="s">
        <v>2961</v>
      </c>
      <c r="D46" s="209">
        <v>42907</v>
      </c>
      <c r="E46" s="220" t="s">
        <v>14067</v>
      </c>
      <c r="F46" s="37" t="s">
        <v>13595</v>
      </c>
      <c r="G46" s="34"/>
    </row>
    <row r="47" spans="1:7" ht="61.2">
      <c r="A47" s="355"/>
      <c r="B47" s="208">
        <v>5.0999999999999996</v>
      </c>
      <c r="C47" s="191" t="s">
        <v>2961</v>
      </c>
      <c r="D47" s="209">
        <v>43070</v>
      </c>
      <c r="E47" s="220" t="s">
        <v>14293</v>
      </c>
      <c r="F47" s="37" t="s">
        <v>14294</v>
      </c>
      <c r="G47" s="34"/>
    </row>
    <row r="48" spans="1:7" ht="51">
      <c r="A48" s="355"/>
      <c r="B48" s="208">
        <v>5.1100000000000003</v>
      </c>
      <c r="C48" s="191" t="s">
        <v>14574</v>
      </c>
      <c r="D48" s="209">
        <v>43217</v>
      </c>
      <c r="E48" s="220" t="s">
        <v>14720</v>
      </c>
      <c r="F48" s="37" t="s">
        <v>14615</v>
      </c>
      <c r="G48" s="34"/>
    </row>
    <row r="49" spans="1:7" ht="13.2" thickBot="1">
      <c r="A49" s="356"/>
      <c r="B49" s="357" t="str">
        <f ca="1">OFFSET(L!$C$1,MATCH("General"&amp;"Cpy",L!$A:$A,0)-1,SL,,)</f>
        <v>© 2018 Responsible Minerals Initiative. All rights reserved.</v>
      </c>
      <c r="C49" s="357"/>
      <c r="D49" s="357"/>
      <c r="E49" s="357"/>
      <c r="F49" s="357"/>
      <c r="G49" s="35"/>
    </row>
    <row r="50" spans="1:7" ht="13.2"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1640625" defaultRowHeight="12.6"/>
  <cols>
    <col min="1" max="1" width="20.453125" style="80" customWidth="1"/>
    <col min="2" max="2" width="57.1796875" style="80" customWidth="1"/>
    <col min="3" max="16384" width="8.8164062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1640625" defaultRowHeight="12.6"/>
  <cols>
    <col min="2" max="2" width="27.3632812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zoomScalePageLayoutView="60" workbookViewId="0">
      <selection activeCell="A71" sqref="A71"/>
    </sheetView>
  </sheetViews>
  <sheetFormatPr defaultColWidth="8.81640625" defaultRowHeight="12.6"/>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2.4">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62">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6.2">
      <c r="A5" s="130"/>
      <c r="B5" s="119"/>
    </row>
    <row r="6" spans="1:2" ht="32.4">
      <c r="A6" s="129" t="str">
        <f ca="1">OFFSET(L!$C$1,MATCH("Instructions"&amp;ADDRESS(ROW(),COLUMN(),4),L!$A:$A,0)-1,SL,,)</f>
        <v>Instructions for completing Company Information questions (rows 8 - 22).
Provide comments in ENGLISH only</v>
      </c>
      <c r="B6" s="119" t="s">
        <v>1449</v>
      </c>
    </row>
    <row r="7" spans="1:2" ht="16.2">
      <c r="A7" s="126" t="str">
        <f ca="1">OFFSET(L!$C$1,MATCH("Instructions"&amp;ADDRESS(ROW(),COLUMN(),4),L!$A:$A,0)-1,SL,,)</f>
        <v xml:space="preserve">Note:  Entries with (*) are mandatory fields. </v>
      </c>
      <c r="B7" s="119"/>
    </row>
    <row r="8" spans="1:2" ht="32.4">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2.4">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2.4">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6.2">
      <c r="A15" s="126" t="str">
        <f ca="1">OFFSET(L!$C$1,MATCH("Instructions"&amp;ADDRESS(ROW(),COLUMN(),4),L!$A:$A,0)-1,SL,,)</f>
        <v>8. Insert the telephone number for the contact. This field is mandatory.</v>
      </c>
      <c r="B15" s="119"/>
    </row>
    <row r="16" spans="1:2" ht="48.6">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6.2">
      <c r="A17" s="126" t="str">
        <f ca="1">OFFSET(L!$C$1,MATCH("Instructions"&amp;ADDRESS(ROW(),COLUMN(),4),L!$A:$A,0)-1,SL,,)</f>
        <v>10. Insert the title for the Authorizing person. This field is optional.</v>
      </c>
      <c r="B17" s="119"/>
    </row>
    <row r="18" spans="1:2" ht="32.4">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6.2">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2.4">
      <c r="A21" s="126" t="str">
        <f ca="1">OFFSET(L!$C$1,MATCH("Instructions"&amp;ADDRESS(ROW(),COLUMN(),4),L!$A:$A,0)-1,SL,,)</f>
        <v xml:space="preserve">14. As an example, the user may save the file name as:  companyname-date.xls (date as YYYY-MM-DD).  </v>
      </c>
      <c r="B21" s="119" t="s">
        <v>1449</v>
      </c>
    </row>
    <row r="22" spans="1:2" ht="16.2">
      <c r="A22" s="130"/>
      <c r="B22" s="119"/>
    </row>
    <row r="23" spans="1:2" ht="32.4">
      <c r="A23" s="129" t="str">
        <f ca="1">OFFSET(L!$C$1,MATCH("Instructions"&amp;ADDRESS(ROW(),COLUMN(),4),L!$A:$A,0)-1,SL,,)</f>
        <v>Instructions for completing the seven Due Diligence Questions (rows 24 - 65).
Provide answers in ENGLISH only</v>
      </c>
      <c r="B23" s="119" t="s">
        <v>1449</v>
      </c>
    </row>
    <row r="24" spans="1:2" ht="64.8">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4.8">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2.4">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29.6">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94.4">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81">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4.8">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6.2">
      <c r="A34" s="126" t="str">
        <f ca="1">OFFSET(L!$C$1,MATCH("Instructions"&amp;ADDRESS(ROW(),COLUMN(),4),L!$A:$A,0)-1,SL,,)</f>
        <v>Provide comments in the Comment sections as required to clarify your responses.</v>
      </c>
      <c r="B34" s="119"/>
    </row>
    <row r="35" spans="1:2" ht="16.2">
      <c r="A35" s="130"/>
      <c r="B35" s="119"/>
    </row>
    <row r="36" spans="1:2" ht="48.6">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45.80000000000001">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4.8">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4.8">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81">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4.8">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62">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62">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45.80000000000001">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4.8">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8.6">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6.2">
      <c r="A47" s="130"/>
      <c r="B47" s="119"/>
    </row>
    <row r="48" spans="1:2" ht="32.4">
      <c r="A48" s="129" t="str">
        <f ca="1">OFFSET(L!$C$1,MATCH("Instructions"&amp;ADDRESS(ROW(),COLUMN(),4),L!$A:$A,0)-1,SL,,)</f>
        <v>Note:  Columns with (*) are mandatory fields</v>
      </c>
      <c r="B48" s="119" t="s">
        <v>1449</v>
      </c>
    </row>
    <row r="49" spans="1:2" ht="48.6">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4.8">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2.4">
      <c r="A51" s="126" t="str">
        <f ca="1">OFFSET(L!$C$1,MATCH("Instructions"&amp;ADDRESS(ROW(),COLUMN(),4),L!$A:$A,0)-1,SL,,)</f>
        <v>2. Metal (*)   -   Use the pull down menu to select the metal for which you are entering smelter information.  This field is mandatory.</v>
      </c>
      <c r="B51" s="119" t="s">
        <v>1449</v>
      </c>
    </row>
    <row r="52" spans="1:2" ht="64.8">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2.4">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4.8">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81">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4.8">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4.8">
      <c r="A57" s="126" t="str">
        <f ca="1">OFFSET(L!$C$1,MATCH("Instructions"&amp;ADDRESS(ROW(),COLUMN(),4),L!$A:$A,0)-1,SL,,)</f>
        <v>8. Smelter Street -  Provide the street name on which the smelter is located. This field is optional.</v>
      </c>
      <c r="B57" s="119" t="s">
        <v>1448</v>
      </c>
    </row>
    <row r="58" spans="1:2" ht="64.8">
      <c r="A58" s="126" t="str">
        <f ca="1">OFFSET(L!$C$1,MATCH("Instructions"&amp;ADDRESS(ROW(),COLUMN(),4),L!$A:$A,0)-1,SL,,)</f>
        <v>9. Smelter City – Provide the city name of where the smelter is located. This field is optional.</v>
      </c>
      <c r="B58" s="119" t="s">
        <v>1448</v>
      </c>
    </row>
    <row r="59" spans="1:2" ht="32.4">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8.6">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81">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7.2">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7.2">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2.4">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6.2">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6.2">
      <c r="A69" s="131"/>
      <c r="B69" s="119"/>
    </row>
    <row r="70" spans="1:2" ht="64.8">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78.2">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7.2">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81">
      <c r="A73" s="126" t="str">
        <f ca="1">OFFSET(L!$C$1,MATCH("Instructions"&amp;ADDRESS(ROW(),COLUMN(),4),L!$A:$A,0)-1,SL,,)</f>
        <v xml:space="preserve">By accessing and using the List or any Tool, and in consideration thereof, the User agrees to the foregoing. </v>
      </c>
      <c r="B73" s="119" t="s">
        <v>1454</v>
      </c>
    </row>
    <row r="74" spans="1:2" ht="32.4">
      <c r="A74" s="126"/>
      <c r="B74" s="119" t="s">
        <v>514</v>
      </c>
    </row>
    <row r="75" spans="1:2" ht="16.2">
      <c r="A75" s="126" t="str">
        <f ca="1">OFFSET(L!$C$1,MATCH("General"&amp;"Cpy",L!$A:$A,0)-1,SL,,)</f>
        <v>© 2018 Responsible Minerals Initiative. All rights reserved.</v>
      </c>
      <c r="B75" s="120"/>
    </row>
    <row r="76" spans="1:2" ht="16.2">
      <c r="A76" s="127" t="s">
        <v>1164</v>
      </c>
      <c r="B76" s="120"/>
    </row>
    <row r="77" spans="1:2" ht="16.2">
      <c r="A77" s="174" t="s">
        <v>14583</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1640625" defaultRowHeight="12.6"/>
  <cols>
    <col min="1" max="1" width="1.6328125" style="118" customWidth="1"/>
    <col min="2" max="2" width="35.453125" style="118" customWidth="1"/>
    <col min="3" max="3" width="105.453125" style="118" customWidth="1"/>
    <col min="4" max="5" width="1.6328125" style="118" customWidth="1"/>
    <col min="6" max="6" width="4.453125" style="118" customWidth="1"/>
    <col min="7" max="7" width="4.81640625" style="118" customWidth="1"/>
    <col min="8" max="16384" width="8.81640625" style="118"/>
  </cols>
  <sheetData>
    <row r="1" spans="1:5" ht="13.2" thickTop="1">
      <c r="A1" s="379"/>
      <c r="B1" s="380"/>
      <c r="C1" s="380"/>
      <c r="D1" s="381"/>
    </row>
    <row r="2" spans="1:5" ht="71.25" customHeight="1">
      <c r="A2" s="91"/>
      <c r="B2" s="172" t="str">
        <f ca="1">OFFSET(L!$C$1,MATCH("Definitions"&amp;ADDRESS(ROW(),COLUMN(),4),L!$A:$A,0)-1,SL,,)</f>
        <v>ITEM</v>
      </c>
      <c r="C2" s="172" t="str">
        <f ca="1">OFFSET(L!$C$1,MATCH("Definitions"&amp;ADDRESS(ROW(),COLUMN(),4),L!$A:$A,0)-1,SL,,)</f>
        <v>DEFINITION</v>
      </c>
      <c r="D2" s="383"/>
      <c r="E2" s="132"/>
    </row>
    <row r="3" spans="1:5" ht="64.05" customHeight="1">
      <c r="A3" s="91"/>
      <c r="B3" s="78" t="str">
        <f ca="1">OFFSET(L!$C$1,MATCH("Definitions"&amp;ADDRESS(ROW(),COLUMN(),4),L!$A:$A,0)-1,SL,,)</f>
        <v>3TG</v>
      </c>
      <c r="C3" s="78" t="str">
        <f ca="1">OFFSET(L!$C$1,MATCH("Definitions"&amp;ADDRESS(ROW(),COLUMN(),4),L!$A:$A,0)-1,SL,,)</f>
        <v>Tantalum, tin, tungsten, gold</v>
      </c>
      <c r="D3" s="38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33"/>
    </row>
    <row r="5" spans="1:5" ht="113.4">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83"/>
      <c r="E5" s="133" t="s">
        <v>1458</v>
      </c>
    </row>
    <row r="6" spans="1:5" ht="64.8">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83"/>
      <c r="E6" s="133" t="s">
        <v>1458</v>
      </c>
    </row>
    <row r="7" spans="1:5" ht="145.80000000000001">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83"/>
      <c r="E7" s="133" t="s">
        <v>1461</v>
      </c>
    </row>
    <row r="8" spans="1:5" ht="64.8">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83"/>
      <c r="E8" s="133" t="s">
        <v>1458</v>
      </c>
    </row>
    <row r="9" spans="1:5" ht="48.6">
      <c r="A9" s="91"/>
      <c r="B9" s="78" t="str">
        <f ca="1">OFFSET(L!$C$1,MATCH("Definitions"&amp;ADDRESS(ROW(),COLUMN(),4),L!$A:$A,0)-1,SL,,)</f>
        <v>DRC</v>
      </c>
      <c r="C9" s="78" t="str">
        <f ca="1">OFFSET(L!$C$1,MATCH("Definitions"&amp;ADDRESS(ROW(),COLUMN(),4),L!$A:$A,0)-1,SL,,)</f>
        <v>Democratic Republic of Congo</v>
      </c>
      <c r="D9" s="383"/>
      <c r="E9" s="133" t="s">
        <v>1457</v>
      </c>
    </row>
    <row r="10" spans="1:5" ht="64.8">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83"/>
      <c r="E10" s="133" t="s">
        <v>1457</v>
      </c>
    </row>
    <row r="11" spans="1:5" ht="64.8">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8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8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83"/>
      <c r="E13" s="133" t="s">
        <v>1457</v>
      </c>
    </row>
    <row r="14" spans="1:5" ht="129.6">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83"/>
      <c r="E14" s="133" t="s">
        <v>1457</v>
      </c>
    </row>
    <row r="15" spans="1:5" ht="64.8">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83"/>
      <c r="E15" s="133" t="s">
        <v>1457</v>
      </c>
    </row>
    <row r="16" spans="1:5" ht="194.4">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83"/>
      <c r="E16" s="133" t="s">
        <v>1457</v>
      </c>
    </row>
    <row r="17" spans="1:5" ht="162">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83"/>
      <c r="E17" s="133" t="s">
        <v>1457</v>
      </c>
    </row>
    <row r="18" spans="1:5" ht="16.2">
      <c r="A18" s="91"/>
      <c r="B18" s="78" t="str">
        <f ca="1">OFFSET(L!$C$1,MATCH("Definitions"&amp;ADDRESS(ROW(),COLUMN(),4),L!$A:$A,0)-1,SL,,)</f>
        <v>OECD</v>
      </c>
      <c r="C18" s="78" t="str">
        <f ca="1">OFFSET(L!$C$1,MATCH("Definitions"&amp;ADDRESS(ROW(),COLUMN(),4),L!$A:$A,0)-1,SL,,)</f>
        <v>Organisation for Economic Co-operation and Development</v>
      </c>
      <c r="D18" s="383"/>
      <c r="E18" s="133"/>
    </row>
    <row r="19" spans="1:5" ht="32.4">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83"/>
      <c r="E19" s="133"/>
    </row>
    <row r="20" spans="1:5" ht="16.2">
      <c r="A20" s="91"/>
      <c r="B20" s="78" t="str">
        <f ca="1">OFFSET(L!$C$1,MATCH("Definitions"&amp;ADDRESS(ROW(),COLUMN(),4),L!$A:$A,0)-1,SL,,)</f>
        <v>RBA</v>
      </c>
      <c r="C20" s="78" t="str">
        <f ca="1">OFFSET(L!$C$1,MATCH("Definitions"&amp;ADDRESS(ROW(),COLUMN(),4),L!$A:$A,0)-1,SL,,)</f>
        <v>Responsible Business Alliance (www.responsiblebusiness.org)</v>
      </c>
      <c r="D20" s="38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83"/>
      <c r="E21" s="133"/>
    </row>
    <row r="22" spans="1:5" ht="64.8">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8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83"/>
      <c r="E23" s="133"/>
    </row>
    <row r="24" spans="1:5" ht="145.80000000000001">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83"/>
      <c r="E24" s="133" t="s">
        <v>1457</v>
      </c>
    </row>
    <row r="25" spans="1:5" ht="81">
      <c r="A25" s="91"/>
      <c r="B25" s="78" t="str">
        <f ca="1">OFFSET(L!$C$1,MATCH("Definitions"&amp;ADDRESS(ROW(),COLUMN(),4),L!$A:$A,0)-1,SL,,)</f>
        <v>SEC</v>
      </c>
      <c r="C25" s="78" t="str">
        <f ca="1">OFFSET(L!$C$1,MATCH("Definitions"&amp;ADDRESS(ROW(),COLUMN(),4),L!$A:$A,0)-1,SL,,)</f>
        <v>U.S. Securities and Exchange Commission (www.sec.gov)</v>
      </c>
      <c r="D25" s="383"/>
      <c r="E25" s="133" t="s">
        <v>1459</v>
      </c>
    </row>
    <row r="26" spans="1:5" ht="64.8">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83"/>
      <c r="E26" s="133" t="s">
        <v>1457</v>
      </c>
    </row>
    <row r="27" spans="1:5" ht="64.8">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8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8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8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83"/>
      <c r="E30" s="133"/>
    </row>
    <row r="31" spans="1:5" ht="16.2">
      <c r="A31" s="91"/>
      <c r="B31" s="382" t="str">
        <f ca="1">OFFSET(L!$C$1,MATCH("General"&amp;"Cpy",L!$A:$A,0)-1,SL,,)</f>
        <v>© 2018 Responsible Minerals Initiative. All rights reserved.</v>
      </c>
      <c r="C31" s="382"/>
      <c r="D31" s="383"/>
      <c r="E31" s="133"/>
    </row>
    <row r="32" spans="1:5" ht="13.2" thickBot="1">
      <c r="A32" s="92"/>
      <c r="B32" s="195"/>
      <c r="C32" s="195"/>
      <c r="D32" s="384"/>
    </row>
    <row r="33" ht="13.2"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opLeftCell="A73" zoomScale="60" zoomScaleNormal="60" zoomScalePageLayoutView="70" workbookViewId="0">
      <selection activeCell="G85" sqref="G85:J85"/>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8" hidden="1" customWidth="1"/>
    <col min="13" max="15" width="4.81640625" style="118" hidden="1" customWidth="1"/>
    <col min="16" max="23" width="9.1796875" hidden="1" customWidth="1"/>
    <col min="24" max="24" width="9.1796875" customWidth="1"/>
  </cols>
  <sheetData>
    <row r="1" spans="1:34" ht="16.8" thickTop="1">
      <c r="A1" s="404"/>
      <c r="B1" s="405"/>
      <c r="C1" s="405"/>
      <c r="D1" s="405"/>
      <c r="E1" s="405"/>
      <c r="F1" s="405"/>
      <c r="G1" s="405"/>
      <c r="H1" s="405"/>
      <c r="I1" s="405"/>
      <c r="J1" s="405"/>
      <c r="K1" s="406"/>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7" t="str">
        <f ca="1">OFFSET(L!$C$1,MATCH("Declaration"&amp;ADDRESS(ROW(),COLUMN(),4),L!$A:$A,0)-1,SL,,)</f>
        <v>Conflict Minerals Reporting Template (CMRT)</v>
      </c>
      <c r="E2" s="408"/>
      <c r="F2" s="408"/>
      <c r="G2" s="408"/>
      <c r="H2" s="408"/>
      <c r="I2" s="408"/>
      <c r="J2" s="40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17"/>
      <c r="G3" s="417"/>
      <c r="H3" s="417"/>
      <c r="I3" s="194"/>
      <c r="J3" s="173" t="s">
        <v>14599</v>
      </c>
      <c r="K3" s="48"/>
      <c r="L3" s="144"/>
      <c r="M3" s="135"/>
      <c r="N3" s="135"/>
      <c r="O3" s="136"/>
      <c r="P3" s="149">
        <f>MATCH($D$3,LN,0)</f>
        <v>1</v>
      </c>
    </row>
    <row r="4" spans="1:34" ht="16.2">
      <c r="A4" s="46"/>
      <c r="B4" s="413" t="str">
        <f ca="1">OFFSET(L!$C$1,MATCH("Declaration"&amp;ADDRESS(ROW(),COLUMN(),4),L!$A:$A,0)-1,SL,,)</f>
        <v>The purpose of this document is to collect sourcing information on tin, tantalum, tungsten and gold used in products</v>
      </c>
      <c r="C4" s="413"/>
      <c r="D4" s="413"/>
      <c r="E4" s="413"/>
      <c r="F4" s="413"/>
      <c r="G4" s="413"/>
      <c r="H4" s="413"/>
      <c r="I4" s="418" t="str">
        <f ca="1">OFFSET(L!$C$1,MATCH("Declaration"&amp;ADDRESS(ROW(),COLUMN(),4),L!$A:$A,0)-1,SL,,)</f>
        <v>Link to Terms &amp; Conditions</v>
      </c>
      <c r="J4" s="418"/>
      <c r="K4" s="48"/>
      <c r="L4" s="146"/>
      <c r="M4" s="135"/>
      <c r="N4" s="135"/>
      <c r="O4" s="136"/>
      <c r="P4" s="12"/>
      <c r="Q4" s="12"/>
      <c r="R4" s="12"/>
      <c r="S4" s="12"/>
      <c r="T4" s="12"/>
      <c r="U4" s="12"/>
      <c r="V4" s="12"/>
      <c r="W4" s="12"/>
      <c r="X4" s="12"/>
      <c r="Y4" s="12"/>
      <c r="Z4" s="12"/>
      <c r="AA4" s="12"/>
      <c r="AB4" s="12"/>
      <c r="AC4" s="12"/>
      <c r="AD4" s="12"/>
      <c r="AE4" s="12"/>
      <c r="AF4" s="12"/>
      <c r="AG4" s="12"/>
      <c r="AH4" s="12"/>
    </row>
    <row r="5" spans="1:34" ht="16.2">
      <c r="A5" s="169" t="str">
        <f>LEFT(D9,1)</f>
        <v>B</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2.4">
      <c r="A6" s="46"/>
      <c r="B6" s="413" t="str">
        <f ca="1">OFFSET(L!$C$1,MATCH("Declaration"&amp;ADDRESS(ROW(),COLUMN(),4),L!$A:$A,0)-1,SL,,)</f>
        <v>Mandatory fields are noted with an asterisk (*).  Consult the instructions tab for guidance on how to answer each question.</v>
      </c>
      <c r="C6" s="413"/>
      <c r="D6" s="413"/>
      <c r="E6" s="413"/>
      <c r="F6" s="413"/>
      <c r="G6" s="413"/>
      <c r="H6" s="413"/>
      <c r="I6" s="413"/>
      <c r="J6" s="41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6.2">
      <c r="A7" s="46"/>
      <c r="B7" s="422" t="str">
        <f ca="1">OFFSET(L!$C$1,MATCH("Declaration"&amp;ADDRESS(ROW(),COLUMN(),4),L!$A:$A,0)-1,SL,,)</f>
        <v>Company Information</v>
      </c>
      <c r="C7" s="422"/>
      <c r="D7" s="422"/>
      <c r="E7" s="422"/>
      <c r="F7" s="422"/>
      <c r="G7" s="422"/>
      <c r="H7" s="422"/>
      <c r="I7" s="422"/>
      <c r="J7" s="422"/>
      <c r="K7" s="48"/>
      <c r="L7" s="146"/>
      <c r="M7" s="135"/>
      <c r="N7" s="135"/>
      <c r="O7" s="136"/>
      <c r="P7" s="12"/>
      <c r="Q7" s="12"/>
      <c r="R7" s="12"/>
      <c r="S7" s="12"/>
      <c r="T7" s="12"/>
      <c r="U7" s="12"/>
      <c r="V7" s="12"/>
      <c r="W7" s="12"/>
      <c r="X7" s="12"/>
      <c r="Y7" s="12"/>
      <c r="Z7" s="12"/>
      <c r="AA7" s="12"/>
      <c r="AB7" s="12"/>
      <c r="AC7" s="12"/>
      <c r="AD7" s="12"/>
      <c r="AE7" s="12"/>
      <c r="AF7" s="12"/>
      <c r="AG7" s="12"/>
      <c r="AH7" s="12"/>
    </row>
    <row r="8" spans="1:34" ht="16.2">
      <c r="A8" s="50"/>
      <c r="B8" s="90" t="str">
        <f ca="1">OFFSET(L!$C$1,MATCH("Declaration"&amp;ADDRESS(ROW(),COLUMN(),4),L!$A:$A,0)-1,SL,,)</f>
        <v>Company Name (*):</v>
      </c>
      <c r="C8" s="93"/>
      <c r="D8" s="410" t="s">
        <v>15433</v>
      </c>
      <c r="E8" s="411"/>
      <c r="F8" s="411"/>
      <c r="G8" s="411"/>
      <c r="H8" s="411"/>
      <c r="I8" s="411"/>
      <c r="J8" s="412"/>
      <c r="K8" s="51"/>
      <c r="L8" s="146"/>
      <c r="M8" s="135"/>
      <c r="N8" s="135"/>
      <c r="O8" s="136"/>
      <c r="P8" s="12"/>
      <c r="Q8" s="12"/>
      <c r="R8" s="12"/>
      <c r="S8" s="12"/>
      <c r="T8" s="12"/>
      <c r="U8" s="12"/>
      <c r="V8" s="12"/>
      <c r="W8" s="12"/>
      <c r="X8" s="12"/>
      <c r="Y8" s="12"/>
      <c r="Z8" s="12"/>
      <c r="AA8" s="12"/>
      <c r="AB8" s="12"/>
      <c r="AC8" s="12"/>
      <c r="AD8" s="12"/>
      <c r="AE8" s="12"/>
      <c r="AF8" s="12"/>
      <c r="AG8" s="12"/>
      <c r="AH8" s="12"/>
    </row>
    <row r="9" spans="1:34" ht="16.2">
      <c r="A9" s="50"/>
      <c r="B9" s="90" t="str">
        <f ca="1">OFFSET(L!$C$1,MATCH("Declaration"&amp;ADDRESS(ROW(),COLUMN(),4),L!$A:$A,0)-1,SL,,)</f>
        <v>Declaration Scope or Class (*):</v>
      </c>
      <c r="C9" s="93"/>
      <c r="D9" s="419" t="s">
        <v>570</v>
      </c>
      <c r="E9" s="420"/>
      <c r="F9" s="420"/>
      <c r="G9" s="421"/>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549999999999997" customHeight="1">
      <c r="A10" s="50"/>
      <c r="B10" s="423" t="str">
        <f ca="1">OFFSET(L!$C$1,MATCH("Declaration"&amp;ADDRESS(ROW(),COLUMN(),4)&amp;LEFT($D$9,1),L!$A:$A,0)-1,SL,,)</f>
        <v>Go to Product List tab to enter products this declaration applies to</v>
      </c>
      <c r="C10" s="156"/>
      <c r="D10" s="414"/>
      <c r="E10" s="415"/>
      <c r="F10" s="415"/>
      <c r="G10" s="415"/>
      <c r="H10" s="415"/>
      <c r="I10" s="415"/>
      <c r="J10" s="41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6.2">
      <c r="A11" s="50"/>
      <c r="B11" s="424"/>
      <c r="C11" s="156"/>
      <c r="D11" s="433" t="str">
        <f ca="1">IF(D9=Q9,OFFSET(L!$C$1,MATCH("Declaration"&amp;ADDRESS(ROW(),COLUMN(),4),L!$A:$A,0)-1,SL,,),"")</f>
        <v>Click here to enter the products this declaration applies to</v>
      </c>
      <c r="E11" s="434"/>
      <c r="F11" s="434"/>
      <c r="G11" s="434"/>
      <c r="H11" s="434"/>
      <c r="I11" s="434"/>
      <c r="J11" s="435"/>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6.2">
      <c r="A12" s="50"/>
      <c r="B12" s="52" t="str">
        <f ca="1">OFFSET(L!$C$1,MATCH("Declaration"&amp;ADDRESS(ROW(),COLUMN(),4),L!$A:$A,0)-1,SL,,)</f>
        <v>Company Unique ID:</v>
      </c>
      <c r="C12" s="94"/>
      <c r="D12" s="393"/>
      <c r="E12" s="394"/>
      <c r="F12" s="394"/>
      <c r="G12" s="394"/>
      <c r="H12" s="394"/>
      <c r="I12" s="394"/>
      <c r="J12" s="39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6.2">
      <c r="A13" s="50"/>
      <c r="B13" s="52" t="str">
        <f ca="1">OFFSET(L!$C$1,MATCH("Declaration"&amp;ADDRESS(ROW(),COLUMN(),4),L!$A:$A,0)-1,SL,,)</f>
        <v>Company Unique ID Authority:</v>
      </c>
      <c r="C13" s="94"/>
      <c r="D13" s="393"/>
      <c r="E13" s="394"/>
      <c r="F13" s="394"/>
      <c r="G13" s="394"/>
      <c r="H13" s="394"/>
      <c r="I13" s="394"/>
      <c r="J13" s="39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6.2">
      <c r="A14" s="50"/>
      <c r="B14" s="52" t="str">
        <f ca="1">OFFSET(L!$C$1,MATCH("Declaration"&amp;ADDRESS(ROW(),COLUMN(),4),L!$A:$A,0)-1,SL,,)</f>
        <v>Address:</v>
      </c>
      <c r="C14" s="94"/>
      <c r="D14" s="393"/>
      <c r="E14" s="394"/>
      <c r="F14" s="394"/>
      <c r="G14" s="394"/>
      <c r="H14" s="394"/>
      <c r="I14" s="394"/>
      <c r="J14" s="39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6.2">
      <c r="A15" s="50"/>
      <c r="B15" s="52" t="str">
        <f ca="1">OFFSET(L!$C$1,MATCH("Declaration"&amp;ADDRESS(ROW(),COLUMN(),4),L!$A:$A,0)-1,SL,,)</f>
        <v>Contact Name (*):</v>
      </c>
      <c r="C15" s="94"/>
      <c r="D15" s="393" t="s">
        <v>15445</v>
      </c>
      <c r="E15" s="394"/>
      <c r="F15" s="394"/>
      <c r="G15" s="394"/>
      <c r="H15" s="394"/>
      <c r="I15" s="394"/>
      <c r="J15" s="395"/>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6.2">
      <c r="A16" s="50"/>
      <c r="B16" s="52" t="str">
        <f ca="1">OFFSET(L!$C$1,MATCH("Declaration"&amp;ADDRESS(ROW(),COLUMN(),4),L!$A:$A,0)-1,SL,,)</f>
        <v>Email – Contact (*):</v>
      </c>
      <c r="C16" s="94"/>
      <c r="D16" s="425" t="s">
        <v>15446</v>
      </c>
      <c r="E16" s="426"/>
      <c r="F16" s="426"/>
      <c r="G16" s="426"/>
      <c r="H16" s="426"/>
      <c r="I16" s="426"/>
      <c r="J16" s="42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6.2">
      <c r="A17" s="50"/>
      <c r="B17" s="52" t="str">
        <f ca="1">OFFSET(L!$C$1,MATCH("Declaration"&amp;ADDRESS(ROW(),COLUMN(),4),L!$A:$A,0)-1,SL,,)</f>
        <v>Phone – Contact (*):</v>
      </c>
      <c r="C17" s="94"/>
      <c r="D17" s="393" t="s">
        <v>15430</v>
      </c>
      <c r="E17" s="394"/>
      <c r="F17" s="394"/>
      <c r="G17" s="394"/>
      <c r="H17" s="394"/>
      <c r="I17" s="394"/>
      <c r="J17" s="395"/>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2">
      <c r="A18" s="50"/>
      <c r="B18" s="52" t="str">
        <f ca="1">OFFSET(L!$C$1,MATCH("Declaration"&amp;ADDRESS(ROW(),COLUMN(),4),L!$A:$A,0)-1,SL,,)</f>
        <v>Authorizer (*):</v>
      </c>
      <c r="C18" s="94"/>
      <c r="D18" s="393" t="s">
        <v>15445</v>
      </c>
      <c r="E18" s="394"/>
      <c r="F18" s="394"/>
      <c r="G18" s="394"/>
      <c r="H18" s="394"/>
      <c r="I18" s="394"/>
      <c r="J18" s="39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2">
      <c r="A19" s="50"/>
      <c r="B19" s="52" t="str">
        <f ca="1">OFFSET(L!$C$1,MATCH("Declaration"&amp;ADDRESS(ROW(),COLUMN(),4),L!$A:$A,0)-1,SL,,)</f>
        <v>Title - Authorizer:</v>
      </c>
      <c r="C19" s="94"/>
      <c r="D19" s="393"/>
      <c r="E19" s="394"/>
      <c r="F19" s="394"/>
      <c r="G19" s="394"/>
      <c r="H19" s="394"/>
      <c r="I19" s="394"/>
      <c r="J19" s="39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2">
      <c r="A20" s="50"/>
      <c r="B20" s="52" t="str">
        <f ca="1">OFFSET(L!$C$1,MATCH("Declaration"&amp;ADDRESS(ROW(),COLUMN(),4),L!$A:$A,0)-1,SL,,)</f>
        <v>Email - Authorizer (*):</v>
      </c>
      <c r="C20" s="94"/>
      <c r="D20" s="425" t="s">
        <v>15446</v>
      </c>
      <c r="E20" s="426"/>
      <c r="F20" s="426"/>
      <c r="G20" s="426"/>
      <c r="H20" s="426"/>
      <c r="I20" s="426"/>
      <c r="J20" s="42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6.2">
      <c r="A21" s="50"/>
      <c r="B21" s="52" t="str">
        <f ca="1">OFFSET(L!$C$1,MATCH("Declaration"&amp;ADDRESS(ROW(),COLUMN(),4),L!$A:$A,0)-1,SL,,)</f>
        <v>Phone - Authorizer (*):</v>
      </c>
      <c r="C21" s="168"/>
      <c r="D21" s="393" t="s">
        <v>15430</v>
      </c>
      <c r="E21" s="394"/>
      <c r="F21" s="394"/>
      <c r="G21" s="394"/>
      <c r="H21" s="394"/>
      <c r="I21" s="394"/>
      <c r="J21" s="39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7.399999999999999">
      <c r="A22" s="50"/>
      <c r="B22" s="52" t="str">
        <f ca="1">OFFSET(L!$C$1,MATCH("Declaration"&amp;ADDRESS(ROW(),COLUMN(),4),L!$A:$A,0)-1,SL,,)</f>
        <v>Effective Date (*):</v>
      </c>
      <c r="C22" s="95"/>
      <c r="D22" s="396">
        <v>43221</v>
      </c>
      <c r="E22" s="39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7.399999999999999">
      <c r="A23" s="53"/>
      <c r="B23" s="96"/>
      <c r="C23" s="20"/>
      <c r="D23" s="430"/>
      <c r="E23" s="43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6.2">
      <c r="A24" s="54"/>
      <c r="B24" s="398" t="str">
        <f ca="1">OFFSET(L!$C$1,MATCH("Declaration"&amp;ADDRESS(ROW(),COLUMN(),4),L!$A:$A,0)-1,SL,,)</f>
        <v>Answer the following questions 1 - 7 based on the declaration scope indicated above</v>
      </c>
      <c r="C24" s="398"/>
      <c r="D24" s="398"/>
      <c r="E24" s="398"/>
      <c r="F24" s="398"/>
      <c r="G24" s="398"/>
      <c r="H24" s="398"/>
      <c r="I24" s="398"/>
      <c r="J24" s="39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8.6">
      <c r="A25" s="53"/>
      <c r="B25" s="56" t="str">
        <f ca="1">OFFSET(L!$C$1,MATCH("Declaration"&amp;ADDRESS(ROW(),COLUMN(),4),L!$A:$A,0)-1,SL,,)</f>
        <v>1) Is any 3TG intentionally added or used in the product(s) or in the production process? (*)</v>
      </c>
      <c r="C25" s="20"/>
      <c r="D25" s="431" t="str">
        <f ca="1">OFFSET(L!$C$1,MATCH("Declaration"&amp;ADDRESS(ROW(),COLUMN(),4),L!$A:$A,0)-1,SL,,)</f>
        <v>Answer</v>
      </c>
      <c r="E25" s="431"/>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2">
      <c r="A26" s="53"/>
      <c r="B26" s="52" t="str">
        <f ca="1">OFFSET(L!$C$1,MATCH("Declaration"&amp;ADDRESS(ROW(),COLUMN(),4),L!$A:$A,0)-1,SL,,)&amp;P26</f>
        <v xml:space="preserve">Tantalum  </v>
      </c>
      <c r="C26" s="47"/>
      <c r="D26" s="385" t="s">
        <v>564</v>
      </c>
      <c r="E26" s="386"/>
      <c r="F26" s="15"/>
      <c r="G26" s="387"/>
      <c r="H26" s="388"/>
      <c r="I26" s="388"/>
      <c r="J26" s="38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2">
      <c r="A27" s="53"/>
      <c r="B27" s="52" t="str">
        <f ca="1">OFFSET(L!$C$1,MATCH("Declaration"&amp;ADDRESS(ROW(),COLUMN(),4),L!$A:$A,0)-1,SL,,)&amp;P27</f>
        <v>Tin  (*)</v>
      </c>
      <c r="C27" s="47"/>
      <c r="D27" s="385" t="s">
        <v>563</v>
      </c>
      <c r="E27" s="386"/>
      <c r="F27" s="15"/>
      <c r="G27" s="387"/>
      <c r="H27" s="388"/>
      <c r="I27" s="388"/>
      <c r="J27" s="38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2">
      <c r="A28" s="53"/>
      <c r="B28" s="52" t="str">
        <f ca="1">OFFSET(L!$C$1,MATCH("Declaration"&amp;ADDRESS(ROW(),COLUMN(),4),L!$A:$A,0)-1,SL,,)&amp;P28</f>
        <v xml:space="preserve">Gold  </v>
      </c>
      <c r="C28" s="47"/>
      <c r="D28" s="385" t="s">
        <v>564</v>
      </c>
      <c r="E28" s="386"/>
      <c r="F28" s="15"/>
      <c r="G28" s="387"/>
      <c r="H28" s="388"/>
      <c r="I28" s="388"/>
      <c r="J28" s="389"/>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2">
      <c r="A29" s="53"/>
      <c r="B29" s="52" t="str">
        <f ca="1">OFFSET(L!$C$1,MATCH("Declaration"&amp;ADDRESS(ROW(),COLUMN(),4),L!$A:$A,0)-1,SL,,)&amp;P29</f>
        <v xml:space="preserve">Tungsten  </v>
      </c>
      <c r="C29" s="47"/>
      <c r="D29" s="385" t="s">
        <v>564</v>
      </c>
      <c r="E29" s="386"/>
      <c r="F29" s="15"/>
      <c r="G29" s="387"/>
      <c r="H29" s="388"/>
      <c r="I29" s="388"/>
      <c r="J29" s="38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7.399999999999999">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55" customHeight="1">
      <c r="A31" s="53"/>
      <c r="B31" s="56" t="str">
        <f ca="1">OFFSET(L!$C$1,MATCH("Declaration"&amp;ADDRESS(ROW(),COLUMN(),4),L!$A:$A,0)-1,SL,,)&amp;Q$37</f>
        <v>2) Does any 3TG remain in the product(s)? (*)</v>
      </c>
      <c r="C31" s="13"/>
      <c r="D31" s="392" t="str">
        <f ca="1">D25</f>
        <v>Answer</v>
      </c>
      <c r="E31" s="392"/>
      <c r="F31" s="21"/>
      <c r="G31" s="56" t="str">
        <f ca="1">G25</f>
        <v>Comments</v>
      </c>
      <c r="H31" s="56"/>
      <c r="I31" s="56"/>
      <c r="J31" s="100"/>
      <c r="K31" s="48"/>
      <c r="L31" s="141" t="s">
        <v>1384</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2.2">
      <c r="A32" s="53"/>
      <c r="B32" s="52" t="str">
        <f ca="1">B26</f>
        <v xml:space="preserve">Tantalum  </v>
      </c>
      <c r="C32" s="13"/>
      <c r="D32" s="399"/>
      <c r="E32" s="400"/>
      <c r="F32" s="59"/>
      <c r="G32" s="387"/>
      <c r="H32" s="388"/>
      <c r="I32" s="388"/>
      <c r="J32" s="38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2">
      <c r="A33" s="53"/>
      <c r="B33" s="52" t="str">
        <f ca="1">B27</f>
        <v>Tin  (*)</v>
      </c>
      <c r="C33" s="13"/>
      <c r="D33" s="385" t="s">
        <v>563</v>
      </c>
      <c r="E33" s="386"/>
      <c r="F33" s="59"/>
      <c r="G33" s="387"/>
      <c r="H33" s="388"/>
      <c r="I33" s="388"/>
      <c r="J33" s="38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2">
      <c r="A34" s="53"/>
      <c r="B34" s="52" t="str">
        <f ca="1">B28</f>
        <v xml:space="preserve">Gold  </v>
      </c>
      <c r="C34" s="13"/>
      <c r="D34" s="385"/>
      <c r="E34" s="386"/>
      <c r="F34" s="59"/>
      <c r="G34" s="387"/>
      <c r="H34" s="388"/>
      <c r="I34" s="388"/>
      <c r="J34" s="38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2">
      <c r="A35" s="53"/>
      <c r="B35" s="52" t="str">
        <f ca="1">B29</f>
        <v xml:space="preserve">Tungsten  </v>
      </c>
      <c r="C35" s="13"/>
      <c r="D35" s="385"/>
      <c r="E35" s="386"/>
      <c r="F35" s="59"/>
      <c r="G35" s="387"/>
      <c r="H35" s="388"/>
      <c r="I35" s="388"/>
      <c r="J35" s="38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7.399999999999999">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2" t="str">
        <f ca="1">D25</f>
        <v>Answer</v>
      </c>
      <c r="E37" s="392"/>
      <c r="F37" s="21"/>
      <c r="G37" s="56" t="str">
        <f ca="1">G25</f>
        <v>Comments</v>
      </c>
      <c r="H37" s="429"/>
      <c r="I37" s="429"/>
      <c r="J37" s="429"/>
      <c r="K37" s="48"/>
      <c r="L37" s="141" t="s">
        <v>1384</v>
      </c>
      <c r="M37" s="135"/>
      <c r="N37" s="135"/>
      <c r="O37" s="136"/>
      <c r="P37" s="57">
        <f>COUNTIF(D$26:D$29,"No")+COUNTIF(D$32:D$35,"No")</f>
        <v>3</v>
      </c>
      <c r="Q37" s="57" t="str">
        <f>IF(P37&gt;3,""," (*)")</f>
        <v xml:space="preserve"> (*)</v>
      </c>
      <c r="R37" s="12"/>
      <c r="S37" s="12"/>
      <c r="T37" s="12"/>
      <c r="U37" s="12"/>
      <c r="V37" s="12"/>
      <c r="W37" s="12"/>
      <c r="X37" s="12"/>
      <c r="Y37" s="12"/>
      <c r="Z37" s="12"/>
      <c r="AA37" s="12"/>
      <c r="AB37" s="12"/>
      <c r="AC37" s="12"/>
      <c r="AD37" s="12"/>
      <c r="AE37" s="12"/>
      <c r="AF37" s="12"/>
      <c r="AG37" s="12"/>
      <c r="AH37" s="12"/>
    </row>
    <row r="38" spans="1:34" ht="22.2">
      <c r="A38" s="53"/>
      <c r="B38" s="52" t="str">
        <f ca="1">OFFSET(L!$C$1,MATCH("Declaration"&amp;ADDRESS(ROW(),COLUMN(),4),L!$A:$A,0)-1,SL,,)&amp;P38</f>
        <v xml:space="preserve">Tantalum  </v>
      </c>
      <c r="C38" s="13"/>
      <c r="D38" s="385"/>
      <c r="E38" s="386"/>
      <c r="F38" s="59"/>
      <c r="G38" s="387"/>
      <c r="H38" s="388"/>
      <c r="I38" s="388"/>
      <c r="J38" s="38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2">
      <c r="A39" s="53"/>
      <c r="B39" s="52" t="str">
        <f ca="1">OFFSET(L!$C$1,MATCH("Declaration"&amp;ADDRESS(ROW(),COLUMN(),4),L!$A:$A,0)-1,SL,,)&amp;P39</f>
        <v>Tin  (*)</v>
      </c>
      <c r="C39" s="13"/>
      <c r="D39" s="385" t="s">
        <v>563</v>
      </c>
      <c r="E39" s="386"/>
      <c r="F39" s="59"/>
      <c r="G39" s="387" t="s">
        <v>15431</v>
      </c>
      <c r="H39" s="388"/>
      <c r="I39" s="388"/>
      <c r="J39" s="38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2">
      <c r="A40" s="53"/>
      <c r="B40" s="52" t="str">
        <f ca="1">OFFSET(L!$C$1,MATCH("Declaration"&amp;ADDRESS(ROW(),COLUMN(),4),L!$A:$A,0)-1,SL,,)&amp;P40</f>
        <v xml:space="preserve">Gold  </v>
      </c>
      <c r="C40" s="13"/>
      <c r="D40" s="385"/>
      <c r="E40" s="386"/>
      <c r="F40" s="59"/>
      <c r="G40" s="387"/>
      <c r="H40" s="388"/>
      <c r="I40" s="388"/>
      <c r="J40" s="389"/>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2">
      <c r="A41" s="53"/>
      <c r="B41" s="52" t="str">
        <f ca="1">OFFSET(L!$C$1,MATCH("Declaration"&amp;ADDRESS(ROW(),COLUMN(),4),L!$A:$A,0)-1,SL,,)&amp;P41</f>
        <v xml:space="preserve">Tungsten  </v>
      </c>
      <c r="C41" s="13"/>
      <c r="D41" s="385"/>
      <c r="E41" s="386"/>
      <c r="F41" s="59"/>
      <c r="G41" s="387"/>
      <c r="H41" s="388"/>
      <c r="I41" s="388"/>
      <c r="J41" s="38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7.399999999999999">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2" t="str">
        <f ca="1">D25</f>
        <v>Answer</v>
      </c>
      <c r="E43" s="392"/>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2">
      <c r="A44" s="53"/>
      <c r="B44" s="52" t="str">
        <f ca="1">B38</f>
        <v xml:space="preserve">Tantalum  </v>
      </c>
      <c r="C44" s="13"/>
      <c r="D44" s="385"/>
      <c r="E44" s="386"/>
      <c r="F44" s="59"/>
      <c r="G44" s="387"/>
      <c r="H44" s="388"/>
      <c r="I44" s="388"/>
      <c r="J44" s="38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2">
      <c r="A45" s="53"/>
      <c r="B45" s="52" t="str">
        <f ca="1">B39</f>
        <v>Tin  (*)</v>
      </c>
      <c r="C45" s="13"/>
      <c r="D45" s="385" t="s">
        <v>564</v>
      </c>
      <c r="E45" s="386"/>
      <c r="F45" s="59"/>
      <c r="G45" s="387"/>
      <c r="H45" s="388"/>
      <c r="I45" s="388"/>
      <c r="J45" s="38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2">
      <c r="A46" s="53"/>
      <c r="B46" s="52" t="str">
        <f ca="1">B40</f>
        <v xml:space="preserve">Gold  </v>
      </c>
      <c r="C46" s="13"/>
      <c r="D46" s="385"/>
      <c r="E46" s="386"/>
      <c r="F46" s="59"/>
      <c r="G46" s="387"/>
      <c r="H46" s="388"/>
      <c r="I46" s="388"/>
      <c r="J46" s="38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2">
      <c r="A47" s="53"/>
      <c r="B47" s="52" t="str">
        <f ca="1">B41</f>
        <v xml:space="preserve">Tungsten  </v>
      </c>
      <c r="C47" s="13"/>
      <c r="D47" s="385"/>
      <c r="E47" s="386"/>
      <c r="F47" s="59"/>
      <c r="G47" s="387"/>
      <c r="H47" s="388"/>
      <c r="I47" s="388"/>
      <c r="J47" s="38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7.399999999999999">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55" customHeight="1">
      <c r="A49" s="53"/>
      <c r="B49" s="166" t="str">
        <f ca="1">OFFSET(L!$C$1,MATCH("Declaration"&amp;ADDRESS(ROW(),COLUMN(),4),L!$A:$A,0)-1,SL,,)&amp;Q$37</f>
        <v>5) What percentage of relevant suppliers have provided a response to your supply chain survey?  (*)</v>
      </c>
      <c r="C49" s="13"/>
      <c r="D49" s="392" t="str">
        <f ca="1">D25</f>
        <v>Answer</v>
      </c>
      <c r="E49" s="392"/>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2">
      <c r="A50" s="53"/>
      <c r="B50" s="52" t="str">
        <f ca="1">B38</f>
        <v xml:space="preserve">Tantalum  </v>
      </c>
      <c r="C50" s="47"/>
      <c r="D50" s="390"/>
      <c r="E50" s="391"/>
      <c r="F50" s="59"/>
      <c r="G50" s="387"/>
      <c r="H50" s="388"/>
      <c r="I50" s="388"/>
      <c r="J50" s="38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2">
      <c r="A51" s="53"/>
      <c r="B51" s="52" t="str">
        <f ca="1">B39</f>
        <v>Tin  (*)</v>
      </c>
      <c r="C51" s="47"/>
      <c r="D51" s="390">
        <v>1</v>
      </c>
      <c r="E51" s="391"/>
      <c r="F51" s="59"/>
      <c r="G51" s="387"/>
      <c r="H51" s="388"/>
      <c r="I51" s="388"/>
      <c r="J51" s="38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2">
      <c r="A52" s="53"/>
      <c r="B52" s="52" t="str">
        <f ca="1">B40</f>
        <v xml:space="preserve">Gold  </v>
      </c>
      <c r="C52" s="47"/>
      <c r="D52" s="390"/>
      <c r="E52" s="391"/>
      <c r="F52" s="59"/>
      <c r="G52" s="387"/>
      <c r="H52" s="388"/>
      <c r="I52" s="388"/>
      <c r="J52" s="38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2">
      <c r="A53" s="53"/>
      <c r="B53" s="52" t="str">
        <f ca="1">B41</f>
        <v xml:space="preserve">Tungsten  </v>
      </c>
      <c r="C53" s="47"/>
      <c r="D53" s="390"/>
      <c r="E53" s="391"/>
      <c r="F53" s="59"/>
      <c r="G53" s="387"/>
      <c r="H53" s="388"/>
      <c r="I53" s="388"/>
      <c r="J53" s="38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6.2">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8.6">
      <c r="A55" s="53"/>
      <c r="B55" s="166" t="str">
        <f ca="1">OFFSET(L!$C$1,MATCH("Declaration"&amp;ADDRESS(ROW(),COLUMN(),4),L!$A:$A,0)-1,SL,,)&amp;Q$37</f>
        <v>6) Have you identified all of the smelters supplying the 3TG to your supply chain?  (*)</v>
      </c>
      <c r="C55" s="13"/>
      <c r="D55" s="392" t="str">
        <f ca="1">D25</f>
        <v>Answer</v>
      </c>
      <c r="E55" s="392"/>
      <c r="F55" s="21"/>
      <c r="G55" s="56" t="str">
        <f ca="1">G25</f>
        <v>Comments</v>
      </c>
      <c r="H55" s="428"/>
      <c r="I55" s="428"/>
      <c r="J55" s="42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2">
      <c r="A56" s="53"/>
      <c r="B56" s="52" t="str">
        <f ca="1">B38</f>
        <v xml:space="preserve">Tantalum  </v>
      </c>
      <c r="C56" s="13"/>
      <c r="D56" s="399"/>
      <c r="E56" s="400"/>
      <c r="F56" s="59"/>
      <c r="G56" s="387"/>
      <c r="H56" s="388"/>
      <c r="I56" s="388"/>
      <c r="J56" s="38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2">
      <c r="A57" s="53"/>
      <c r="B57" s="52" t="str">
        <f ca="1">B39</f>
        <v>Tin  (*)</v>
      </c>
      <c r="C57" s="13"/>
      <c r="D57" s="385" t="s">
        <v>563</v>
      </c>
      <c r="E57" s="386"/>
      <c r="F57" s="59"/>
      <c r="G57" s="387"/>
      <c r="H57" s="388"/>
      <c r="I57" s="388"/>
      <c r="J57" s="38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2">
      <c r="A58" s="53"/>
      <c r="B58" s="52" t="str">
        <f ca="1">B40</f>
        <v xml:space="preserve">Gold  </v>
      </c>
      <c r="C58" s="13"/>
      <c r="D58" s="385"/>
      <c r="E58" s="386"/>
      <c r="F58" s="59"/>
      <c r="G58" s="387"/>
      <c r="H58" s="388"/>
      <c r="I58" s="388"/>
      <c r="J58" s="38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2">
      <c r="A59" s="53"/>
      <c r="B59" s="52" t="str">
        <f ca="1">B41</f>
        <v xml:space="preserve">Tungsten  </v>
      </c>
      <c r="C59" s="13"/>
      <c r="D59" s="385"/>
      <c r="E59" s="386"/>
      <c r="F59" s="59"/>
      <c r="G59" s="387"/>
      <c r="H59" s="388"/>
      <c r="I59" s="388"/>
      <c r="J59" s="38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6.2">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8.6">
      <c r="A61" s="53"/>
      <c r="B61" s="56" t="str">
        <f ca="1">OFFSET(L!$C$1,MATCH("Declaration"&amp;ADDRESS(ROW(),COLUMN(),4),L!$A:$A,0)-1,SL,,)&amp;Q$37</f>
        <v>7) Has all applicable smelter information received by your company been reported in this declaration?  (*)</v>
      </c>
      <c r="C61" s="13"/>
      <c r="D61" s="392" t="str">
        <f ca="1">D25</f>
        <v>Answer</v>
      </c>
      <c r="E61" s="392"/>
      <c r="F61" s="21"/>
      <c r="G61" s="56" t="str">
        <f ca="1">G25</f>
        <v>Comments</v>
      </c>
      <c r="H61" s="428" t="str">
        <f>IF(Q69="(*)","Click here to enter smelter names","")</f>
        <v/>
      </c>
      <c r="I61" s="428"/>
      <c r="J61" s="42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2">
      <c r="A62" s="53"/>
      <c r="B62" s="52" t="str">
        <f ca="1">B38</f>
        <v xml:space="preserve">Tantalum  </v>
      </c>
      <c r="C62" s="47"/>
      <c r="D62" s="385"/>
      <c r="E62" s="386"/>
      <c r="F62" s="60"/>
      <c r="G62" s="387"/>
      <c r="H62" s="388"/>
      <c r="I62" s="388"/>
      <c r="J62" s="38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2">
      <c r="A63" s="53"/>
      <c r="B63" s="52" t="str">
        <f ca="1">B39</f>
        <v>Tin  (*)</v>
      </c>
      <c r="C63" s="47"/>
      <c r="D63" s="385" t="s">
        <v>563</v>
      </c>
      <c r="E63" s="386"/>
      <c r="F63" s="60"/>
      <c r="G63" s="387"/>
      <c r="H63" s="388"/>
      <c r="I63" s="388"/>
      <c r="J63" s="38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2">
      <c r="A64" s="53"/>
      <c r="B64" s="52" t="str">
        <f ca="1">B40</f>
        <v xml:space="preserve">Gold  </v>
      </c>
      <c r="C64" s="47"/>
      <c r="D64" s="385"/>
      <c r="E64" s="386"/>
      <c r="F64" s="60"/>
      <c r="G64" s="387"/>
      <c r="H64" s="388"/>
      <c r="I64" s="388"/>
      <c r="J64" s="38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2">
      <c r="A65" s="50"/>
      <c r="B65" s="52" t="str">
        <f ca="1">B41</f>
        <v xml:space="preserve">Tungsten  </v>
      </c>
      <c r="C65" s="61"/>
      <c r="D65" s="385"/>
      <c r="E65" s="386"/>
      <c r="F65" s="62"/>
      <c r="G65" s="387"/>
      <c r="H65" s="388"/>
      <c r="I65" s="388"/>
      <c r="J65" s="38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6.2">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6.2">
      <c r="A67" s="53"/>
      <c r="B67" s="442" t="str">
        <f ca="1">OFFSET(L!$C$1,MATCH("Declaration"&amp;ADDRESS(ROW(),COLUMN(),4),L!$A:$A,0)-1,SL,,)</f>
        <v>Answer the Following Questions at a Company Level</v>
      </c>
      <c r="C67" s="442"/>
      <c r="D67" s="442"/>
      <c r="E67" s="442"/>
      <c r="F67" s="442"/>
      <c r="G67" s="442"/>
      <c r="H67" s="442"/>
      <c r="I67" s="442"/>
      <c r="J67" s="442"/>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6.2">
      <c r="A68" s="63"/>
      <c r="B68" s="64" t="str">
        <f ca="1">OFFSET(L!$C$1,MATCH("Declaration"&amp;ADDRESS(ROW(),COLUMN(),4),L!$A:$A,0)-1,SL,,)</f>
        <v>Question</v>
      </c>
      <c r="C68" s="98"/>
      <c r="D68" s="431" t="str">
        <f ca="1">D25</f>
        <v>Answer</v>
      </c>
      <c r="E68" s="431"/>
      <c r="F68" s="65"/>
      <c r="G68" s="431" t="str">
        <f ca="1">G25</f>
        <v>Comments</v>
      </c>
      <c r="H68" s="431" t="e">
        <f>HLOOKUP(SL,LT,$O68,0)</f>
        <v>#NAME?</v>
      </c>
      <c r="I68" s="431"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2.4">
      <c r="A69" s="53"/>
      <c r="B69" s="68" t="str">
        <f ca="1">OFFSET(L!$C$1,MATCH("Declaration"&amp;ADDRESS(ROW(),COLUMN(),4),L!$A:$A,0)-1,SL,,)&amp;$Q$37</f>
        <v>A. Have you established a conflict minerals sourcing policy? (*)</v>
      </c>
      <c r="C69" s="69"/>
      <c r="D69" s="385" t="s">
        <v>563</v>
      </c>
      <c r="E69" s="386"/>
      <c r="F69" s="69"/>
      <c r="G69" s="387"/>
      <c r="H69" s="388"/>
      <c r="I69" s="388"/>
      <c r="J69" s="38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6.2">
      <c r="A70" s="53"/>
      <c r="B70" s="70"/>
      <c r="C70" s="15"/>
      <c r="D70" s="1"/>
      <c r="E70" s="1"/>
      <c r="F70" s="15"/>
      <c r="G70" s="432"/>
      <c r="H70" s="432"/>
      <c r="I70" s="432"/>
      <c r="J70" s="432"/>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85" t="s">
        <v>564</v>
      </c>
      <c r="E71" s="386"/>
      <c r="F71" s="69"/>
      <c r="G71" s="401"/>
      <c r="H71" s="402"/>
      <c r="I71" s="402"/>
      <c r="J71" s="403"/>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6.2">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85" t="s">
        <v>563</v>
      </c>
      <c r="E73" s="386"/>
      <c r="F73" s="69"/>
      <c r="G73" s="387"/>
      <c r="H73" s="388"/>
      <c r="I73" s="388"/>
      <c r="J73" s="38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6.2">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85" t="s">
        <v>563</v>
      </c>
      <c r="E75" s="386"/>
      <c r="F75" s="69"/>
      <c r="G75" s="387"/>
      <c r="H75" s="388"/>
      <c r="I75" s="388"/>
      <c r="J75" s="38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6.2">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85" t="s">
        <v>563</v>
      </c>
      <c r="E77" s="386"/>
      <c r="F77" s="69"/>
      <c r="G77" s="387"/>
      <c r="H77" s="388"/>
      <c r="I77" s="388"/>
      <c r="J77" s="38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6.2">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39" t="s">
        <v>13591</v>
      </c>
      <c r="E79" s="440"/>
      <c r="F79" s="69"/>
      <c r="G79" s="387"/>
      <c r="H79" s="388"/>
      <c r="I79" s="388"/>
      <c r="J79" s="38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6.2">
      <c r="A80" s="53"/>
      <c r="B80" s="73"/>
      <c r="C80" s="15"/>
      <c r="D80" s="1"/>
      <c r="E80" s="1"/>
      <c r="F80" s="16"/>
      <c r="G80" s="432"/>
      <c r="H80" s="432"/>
      <c r="I80" s="432"/>
      <c r="J80" s="432"/>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85" t="s">
        <v>563</v>
      </c>
      <c r="E81" s="386"/>
      <c r="F81" s="69"/>
      <c r="G81" s="387"/>
      <c r="H81" s="388"/>
      <c r="I81" s="388"/>
      <c r="J81" s="38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6.2">
      <c r="A82" s="53"/>
      <c r="B82" s="70"/>
      <c r="C82" s="15"/>
      <c r="D82" s="1"/>
      <c r="E82" s="1"/>
      <c r="F82" s="16"/>
      <c r="G82" s="441"/>
      <c r="H82" s="441"/>
      <c r="I82" s="441"/>
      <c r="J82" s="441"/>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2.4">
      <c r="A83" s="53"/>
      <c r="B83" s="68" t="str">
        <f ca="1">OFFSET(L!$C$1,MATCH("Declaration"&amp;ADDRESS(ROW(),COLUMN(),4),L!$A:$A,0)-1,SL,,)&amp;$Q$37</f>
        <v>H. Does your review process include corrective action management? (*)</v>
      </c>
      <c r="C83" s="69"/>
      <c r="D83" s="385" t="s">
        <v>563</v>
      </c>
      <c r="E83" s="386"/>
      <c r="F83" s="69"/>
      <c r="G83" s="387"/>
      <c r="H83" s="388"/>
      <c r="I83" s="388"/>
      <c r="J83" s="38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6.2">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2.4">
      <c r="A85" s="53"/>
      <c r="B85" s="68" t="str">
        <f ca="1">OFFSET(L!$C$1,MATCH("Declaration"&amp;ADDRESS(ROW(),COLUMN(),4),L!$A:$A,0)-1,SL,,)&amp;$Q$37</f>
        <v>I. Is your company required to file an annual conflict minerals disclosure with the SEC? (*)</v>
      </c>
      <c r="C85" s="69"/>
      <c r="D85" s="385" t="s">
        <v>564</v>
      </c>
      <c r="E85" s="386"/>
      <c r="F85" s="69"/>
      <c r="G85" s="387"/>
      <c r="H85" s="388"/>
      <c r="I85" s="388"/>
      <c r="J85" s="38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6.2">
      <c r="A86" s="53"/>
      <c r="B86" s="438" t="str">
        <f>IF(OR($D$8="",$I$3=""),"","Click here to check required fields completion")</f>
        <v/>
      </c>
      <c r="C86" s="438"/>
      <c r="D86" s="438"/>
      <c r="E86" s="438"/>
      <c r="F86" s="438"/>
      <c r="G86" s="438"/>
      <c r="H86" s="438"/>
      <c r="I86" s="438"/>
      <c r="J86" s="438"/>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6.8" thickBot="1">
      <c r="A87" s="436" t="str">
        <f ca="1">OFFSET(L!$C$1,MATCH("General"&amp;"Cpy",L!$A:$A,0)-1,SL,,)</f>
        <v>© 2018 Responsible Minerals Initiative. All rights reserved.</v>
      </c>
      <c r="B87" s="437"/>
      <c r="C87" s="437"/>
      <c r="D87" s="437"/>
      <c r="E87" s="437"/>
      <c r="F87" s="437"/>
      <c r="G87" s="437"/>
      <c r="H87" s="437"/>
      <c r="I87" s="437"/>
      <c r="J87" s="437"/>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6.8"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 hidden="1">
      <c r="B92" s="68" t="s">
        <v>563</v>
      </c>
    </row>
    <row r="93" spans="1:34" ht="15" hidden="1">
      <c r="B93" s="68" t="s">
        <v>564</v>
      </c>
    </row>
    <row r="94" spans="1:34" ht="15" hidden="1">
      <c r="B94" s="68" t="s">
        <v>565</v>
      </c>
    </row>
    <row r="95" spans="1:34" ht="15" hidden="1">
      <c r="B95" s="248">
        <v>1</v>
      </c>
    </row>
    <row r="96" spans="1:34" ht="15" hidden="1">
      <c r="B96" s="68" t="s">
        <v>3220</v>
      </c>
    </row>
    <row r="97" spans="2:2" ht="15" hidden="1">
      <c r="B97" s="68" t="s">
        <v>3221</v>
      </c>
    </row>
    <row r="98" spans="2:2" ht="15" hidden="1">
      <c r="B98" s="68" t="s">
        <v>3222</v>
      </c>
    </row>
    <row r="99" spans="2:2" ht="15" hidden="1">
      <c r="B99" s="68" t="s">
        <v>3223</v>
      </c>
    </row>
    <row r="100" spans="2:2" ht="15" hidden="1">
      <c r="B100" s="68" t="s">
        <v>566</v>
      </c>
    </row>
    <row r="101" spans="2:2" ht="15" hidden="1">
      <c r="B101" s="68" t="s">
        <v>13591</v>
      </c>
    </row>
    <row r="102" spans="2:2" ht="15" hidden="1">
      <c r="B102" s="68" t="s">
        <v>13548</v>
      </c>
    </row>
    <row r="103" spans="2:2" ht="15" hidden="1">
      <c r="B103" s="68" t="s">
        <v>564</v>
      </c>
    </row>
    <row r="104" spans="2:2" hidden="1"/>
    <row r="105" spans="2:2" hidden="1"/>
  </sheetData>
  <sheetProtection password="E985"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107" priority="55" stopIfTrue="1">
      <formula>AND(OR($D$26="No",AND($D$26="Yes",$D$32="No")),OR($D$27="No",AND($D$27="Yes",$D$33="No")), OR($D$28="No",AND($D$28="Yes",$D$34="No")), OR($D$29="No",AND($D$29="Yes",$D$35="No")))</formula>
    </cfRule>
    <cfRule type="expression" dxfId="106" priority="56" stopIfTrue="1">
      <formula>IF(D69="",TRUE)</formula>
    </cfRule>
  </conditionalFormatting>
  <conditionalFormatting sqref="G71:J71">
    <cfRule type="expression" dxfId="105" priority="27" stopIfTrue="1">
      <formula>IF(AND($D$71="Yes",$G$71=""),TRUE)</formula>
    </cfRule>
  </conditionalFormatting>
  <conditionalFormatting sqref="D8:J8">
    <cfRule type="expression" dxfId="104" priority="121" stopIfTrue="1">
      <formula>IF($D$8="",TRUE)</formula>
    </cfRule>
  </conditionalFormatting>
  <conditionalFormatting sqref="D9:G9">
    <cfRule type="expression" dxfId="103" priority="122" stopIfTrue="1">
      <formula>IF($D$9="",TRUE)</formula>
    </cfRule>
  </conditionalFormatting>
  <conditionalFormatting sqref="D15:J15">
    <cfRule type="expression" dxfId="102" priority="123" stopIfTrue="1">
      <formula>IF($D$15="",TRUE)</formula>
    </cfRule>
  </conditionalFormatting>
  <conditionalFormatting sqref="D16:J16">
    <cfRule type="expression" dxfId="101" priority="124" stopIfTrue="1">
      <formula>IF($D$16="",TRUE)</formula>
    </cfRule>
  </conditionalFormatting>
  <conditionalFormatting sqref="D17:J17">
    <cfRule type="expression" dxfId="100" priority="125" stopIfTrue="1">
      <formula>IF($D$17="",TRUE)</formula>
    </cfRule>
  </conditionalFormatting>
  <conditionalFormatting sqref="D18:J18">
    <cfRule type="expression" dxfId="99" priority="126" stopIfTrue="1">
      <formula>IF($D$18="",TRUE)</formula>
    </cfRule>
  </conditionalFormatting>
  <conditionalFormatting sqref="D22:E22">
    <cfRule type="expression" dxfId="98" priority="129" stopIfTrue="1">
      <formula>IF($D$22="",TRUE)</formula>
    </cfRule>
  </conditionalFormatting>
  <conditionalFormatting sqref="D10:J10">
    <cfRule type="expression" dxfId="97" priority="26" stopIfTrue="1">
      <formula>IF($D$9=$Q$9,TRUE)</formula>
    </cfRule>
    <cfRule type="expression" dxfId="96" priority="136" stopIfTrue="1">
      <formula>IF(AND($D$10="",$D$9=$R$9),TRUE)</formula>
    </cfRule>
  </conditionalFormatting>
  <conditionalFormatting sqref="D34:E34 D40:E40 D46:E46 D52:E52 D58:E58 D64:E64">
    <cfRule type="expression" dxfId="95" priority="19" stopIfTrue="1">
      <formula>$P$28=""</formula>
    </cfRule>
  </conditionalFormatting>
  <conditionalFormatting sqref="D35:E35 D41:E41 D47:E47 D53:E53 D59:E59 D65:E65">
    <cfRule type="expression" dxfId="94" priority="134" stopIfTrue="1">
      <formula>$P$29=""</formula>
    </cfRule>
  </conditionalFormatting>
  <conditionalFormatting sqref="D32:E32">
    <cfRule type="expression" dxfId="93" priority="112" stopIfTrue="1">
      <formula>$P$26=""</formula>
    </cfRule>
  </conditionalFormatting>
  <conditionalFormatting sqref="D32:E32">
    <cfRule type="expression" dxfId="92" priority="25" stopIfTrue="1">
      <formula>IF(AND(OR($D$26="Yes",$D$26=""),$D$32=""),1,0)</formula>
    </cfRule>
  </conditionalFormatting>
  <conditionalFormatting sqref="D38 D44 D50 D56 D62">
    <cfRule type="expression" dxfId="91" priority="21" stopIfTrue="1">
      <formula>$P$32=""</formula>
    </cfRule>
  </conditionalFormatting>
  <conditionalFormatting sqref="D39:E39 D45 D51 D57 D63">
    <cfRule type="expression" dxfId="90" priority="20" stopIfTrue="1">
      <formula>$P$33=""</formula>
    </cfRule>
  </conditionalFormatting>
  <conditionalFormatting sqref="D40 D46 D52 D58 D64">
    <cfRule type="expression" dxfId="89" priority="10" stopIfTrue="1">
      <formula>$P$34=""</formula>
    </cfRule>
    <cfRule type="expression" dxfId="88" priority="132" stopIfTrue="1">
      <formula>IF(AND(OR($D$28="Yes",$D$28=""),D40=""),1,0)</formula>
    </cfRule>
  </conditionalFormatting>
  <conditionalFormatting sqref="D41 D47 D53 D59 D65">
    <cfRule type="expression" dxfId="87" priority="18" stopIfTrue="1">
      <formula>$P$35=""</formula>
    </cfRule>
  </conditionalFormatting>
  <conditionalFormatting sqref="D38:E38 D44:E44 D50:E50 D56:E56 D62:E62">
    <cfRule type="expression" dxfId="86" priority="23" stopIfTrue="1">
      <formula>$P$26=""</formula>
    </cfRule>
    <cfRule type="expression" dxfId="85" priority="24" stopIfTrue="1">
      <formula>IF(AND(OR($D$26="Yes",$D$26=""),D38=""),1,0)</formula>
    </cfRule>
  </conditionalFormatting>
  <conditionalFormatting sqref="G79:J79">
    <cfRule type="expression" dxfId="84" priority="17" stopIfTrue="1">
      <formula>IF(AND($D$79="Yes, using other format (describe)",$G$79=""),TRUE)</formula>
    </cfRule>
  </conditionalFormatting>
  <conditionalFormatting sqref="D39:E39 D45:E45 D51:E51 D57:E57 D63:E63">
    <cfRule type="expression" dxfId="83" priority="130" stopIfTrue="1">
      <formula>$P$39=""</formula>
    </cfRule>
    <cfRule type="expression" dxfId="82" priority="131" stopIfTrue="1">
      <formula>IF(AND(OR($D$27="Yes",$D$27=""),D39=""),1,0)</formula>
    </cfRule>
  </conditionalFormatting>
  <conditionalFormatting sqref="D33:E33">
    <cfRule type="expression" dxfId="81" priority="12" stopIfTrue="1">
      <formula>IF(AND(OR($D$27="Yes",$D$27=""),$D$33=""),1,0)</formula>
    </cfRule>
    <cfRule type="expression" dxfId="80" priority="13" stopIfTrue="1">
      <formula>$P$27=""</formula>
    </cfRule>
  </conditionalFormatting>
  <conditionalFormatting sqref="D34:E34">
    <cfRule type="expression" dxfId="79" priority="133" stopIfTrue="1">
      <formula>IF(AND(OR($D$28="Yes",$D$28=""),$D$34=""),1,0)</formula>
    </cfRule>
  </conditionalFormatting>
  <conditionalFormatting sqref="D41:E41 D47:E47 D53:E53 D59:E59 D65:E65">
    <cfRule type="expression" dxfId="78" priority="135" stopIfTrue="1">
      <formula>IF(AND(OR($D$29="Yes",$D$29=""),D41=""),1,0)</formula>
    </cfRule>
  </conditionalFormatting>
  <conditionalFormatting sqref="D35:E35">
    <cfRule type="expression" dxfId="77" priority="9" stopIfTrue="1">
      <formula>IF(AND(OR($D$29="Yes",$D$29=""),$D$35=""),1,0)</formula>
    </cfRule>
  </conditionalFormatting>
  <conditionalFormatting sqref="D20:J20">
    <cfRule type="expression" dxfId="76" priority="5" stopIfTrue="1">
      <formula>IF($D$20="",TRUE)</formula>
    </cfRule>
  </conditionalFormatting>
  <conditionalFormatting sqref="D21:J21">
    <cfRule type="expression" dxfId="75" priority="6" stopIfTrue="1">
      <formula>IF($D$21="",TRUE)</formula>
    </cfRule>
  </conditionalFormatting>
  <conditionalFormatting sqref="D26:E26">
    <cfRule type="expression" dxfId="74" priority="1" stopIfTrue="1">
      <formula>IF($D$26="",TRUE)</formula>
    </cfRule>
  </conditionalFormatting>
  <conditionalFormatting sqref="D27:E27">
    <cfRule type="expression" dxfId="73" priority="2" stopIfTrue="1">
      <formula>IF($D$27="",TRUE)</formula>
    </cfRule>
  </conditionalFormatting>
  <conditionalFormatting sqref="D28:E28">
    <cfRule type="expression" dxfId="72" priority="3" stopIfTrue="1">
      <formula>IF($D$28="",TRUE)</formula>
    </cfRule>
  </conditionalFormatting>
  <conditionalFormatting sqref="D29:E29">
    <cfRule type="expression" dxfId="71" priority="4" stopIfTrue="1">
      <formula>IF($D$29="",TRUE)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20" r:id="rId3"/>
    <hyperlink ref="D16" r:id="rId4"/>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abSelected="1" topLeftCell="A2" zoomScale="75" zoomScaleNormal="75" zoomScalePageLayoutView="55" workbookViewId="0">
      <pane ySplit="3" topLeftCell="A5" activePane="bottomLeft" state="frozen"/>
      <selection activeCell="A2" sqref="A2"/>
      <selection pane="bottomLeft" activeCell="F6" sqref="F6"/>
    </sheetView>
  </sheetViews>
  <sheetFormatPr defaultColWidth="8.81640625" defaultRowHeight="12.6"/>
  <cols>
    <col min="1" max="1" width="13.6328125" style="286" customWidth="1"/>
    <col min="2" max="2" width="13.36328125" style="286" customWidth="1"/>
    <col min="3" max="3" width="40.453125" style="286" customWidth="1"/>
    <col min="4" max="4" width="30.6328125" style="286" customWidth="1"/>
    <col min="5" max="5" width="20.81640625" style="286" customWidth="1"/>
    <col min="6" max="7" width="13.81640625" style="286" customWidth="1"/>
    <col min="8" max="8" width="25.1796875" style="286" customWidth="1"/>
    <col min="9" max="9" width="24.1796875" style="286" customWidth="1"/>
    <col min="10" max="10" width="18.36328125" style="286" customWidth="1"/>
    <col min="11" max="11" width="27.36328125" style="286" customWidth="1"/>
    <col min="12" max="12" width="20.6328125" style="286" customWidth="1"/>
    <col min="13" max="13" width="35.1796875" style="286" customWidth="1"/>
    <col min="14" max="14" width="42.1796875" style="286" customWidth="1"/>
    <col min="15" max="15" width="32.1796875" style="286" customWidth="1"/>
    <col min="16" max="16" width="22.81640625" style="286" customWidth="1"/>
    <col min="17" max="17" width="43.453125" style="286" customWidth="1"/>
    <col min="18" max="18" width="35.81640625" style="286" hidden="1" customWidth="1"/>
    <col min="19" max="20" width="17.81640625" style="286" hidden="1" customWidth="1"/>
    <col min="21" max="21" width="8.81640625" style="186" hidden="1" customWidth="1"/>
    <col min="22" max="22" width="6.1796875" style="186" hidden="1" customWidth="1"/>
    <col min="23" max="23" width="8.6328125" style="186" hidden="1" customWidth="1"/>
    <col min="24" max="24" width="8.81640625" style="186" hidden="1" customWidth="1"/>
    <col min="25" max="26" width="4.36328125" style="186" hidden="1" customWidth="1"/>
    <col min="27" max="27" width="4.36328125" style="286" hidden="1" customWidth="1"/>
    <col min="28" max="28" width="7.81640625" style="286" hidden="1" customWidth="1"/>
    <col min="29" max="33" width="4.36328125" style="286" hidden="1" customWidth="1"/>
    <col min="34" max="34" width="14.453125" style="286" hidden="1" customWidth="1"/>
    <col min="35" max="39" width="8.81640625" style="286" customWidth="1"/>
    <col min="40" max="16384" width="8.81640625" style="286"/>
  </cols>
  <sheetData>
    <row r="1" spans="1:34" s="25" customFormat="1" ht="13.8"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8.2">
      <c r="A2" s="221"/>
      <c r="B2" s="246" t="str">
        <f ca="1">OFFSET(L!$C$1,MATCH("Smelter List"&amp;ADDRESS(ROW(),COLUMN(),4),L!$A:$A,0)-1,SL,,)</f>
        <v>TO BEGIN:</v>
      </c>
      <c r="C2" s="223"/>
      <c r="D2" s="223"/>
      <c r="E2" s="223"/>
      <c r="F2" s="269"/>
      <c r="G2" s="269"/>
      <c r="H2" s="269"/>
      <c r="I2" s="270"/>
      <c r="J2" s="443" t="str">
        <f ca="1">OFFSET(L!$C$1,MATCH("Smelter List"&amp;ADDRESS(ROW(),COLUMN(),4),L!$A:$A,0)-1,SL,,)</f>
        <v>Link to "RMAP Conformant Smelter List"</v>
      </c>
      <c r="K2" s="444"/>
      <c r="L2" s="444"/>
      <c r="M2" s="444"/>
      <c r="N2" s="444"/>
      <c r="O2" s="444"/>
      <c r="P2" s="271"/>
      <c r="Q2" s="272"/>
      <c r="R2" s="273"/>
      <c r="S2" s="273"/>
      <c r="T2" s="273"/>
      <c r="U2" s="203"/>
      <c r="V2" s="203"/>
      <c r="W2" s="204"/>
      <c r="X2" s="203"/>
      <c r="Y2" s="203"/>
      <c r="Z2" s="203"/>
      <c r="AH2" s="184" t="s">
        <v>563</v>
      </c>
    </row>
    <row r="3" spans="1:34" s="25" customFormat="1" ht="274.5" customHeight="1">
      <c r="A3" s="222"/>
      <c r="B3" s="44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5"/>
      <c r="D3" s="445"/>
      <c r="E3" s="445"/>
      <c r="F3" s="274"/>
      <c r="G3" s="446" t="str">
        <f ca="1">OFFSET(L!$C$1,MATCH("General"&amp;"Cpy",L!$A:$A,0)-1,SL,,)</f>
        <v>© 2018 Responsible Minerals Initiative. All rights reserved.</v>
      </c>
      <c r="H3" s="446"/>
      <c r="I3" s="447"/>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60">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36" customHeight="1">
      <c r="A5" s="345"/>
      <c r="B5" s="236" t="s">
        <v>1264</v>
      </c>
      <c r="C5" s="346" t="s">
        <v>1559</v>
      </c>
      <c r="D5" s="348"/>
      <c r="E5" s="348" t="s">
        <v>1238</v>
      </c>
      <c r="F5" s="348" t="s">
        <v>1560</v>
      </c>
      <c r="G5" s="348" t="s">
        <v>15425</v>
      </c>
      <c r="H5" s="237">
        <v>0</v>
      </c>
      <c r="I5" s="238" t="s">
        <v>2067</v>
      </c>
      <c r="J5" s="238" t="s">
        <v>15432</v>
      </c>
      <c r="K5" s="239"/>
      <c r="L5" s="239"/>
      <c r="M5" s="239"/>
      <c r="N5" s="239"/>
      <c r="O5" s="239"/>
      <c r="P5" s="239"/>
      <c r="Q5" s="347"/>
      <c r="R5" s="348"/>
      <c r="S5" s="349"/>
      <c r="T5" s="349"/>
      <c r="U5" s="280"/>
      <c r="V5" s="281"/>
      <c r="W5" s="282"/>
      <c r="X5" s="282"/>
      <c r="Y5" s="282"/>
      <c r="Z5" s="282"/>
      <c r="AB5" s="284"/>
      <c r="AH5" s="350"/>
    </row>
    <row r="6" spans="1:34" s="283" customFormat="1" ht="25.2">
      <c r="A6" s="351"/>
      <c r="B6" s="348" t="s">
        <v>1264</v>
      </c>
      <c r="C6" s="346" t="s">
        <v>3174</v>
      </c>
      <c r="D6" s="348"/>
      <c r="E6" s="348" t="s">
        <v>1238</v>
      </c>
      <c r="F6" s="455" t="s">
        <v>3175</v>
      </c>
      <c r="G6" s="348" t="s">
        <v>15425</v>
      </c>
      <c r="H6" s="237">
        <v>0</v>
      </c>
      <c r="I6" s="238" t="s">
        <v>14334</v>
      </c>
      <c r="J6" s="238" t="s">
        <v>14222</v>
      </c>
      <c r="K6" s="352"/>
      <c r="L6" s="352"/>
      <c r="M6" s="352"/>
      <c r="N6" s="352"/>
      <c r="O6" s="352"/>
      <c r="P6" s="239"/>
      <c r="Q6" s="353"/>
      <c r="R6" s="348"/>
      <c r="S6" s="349"/>
      <c r="T6" s="349"/>
      <c r="U6" s="280"/>
      <c r="V6" s="281"/>
      <c r="W6" s="282"/>
      <c r="X6" s="282"/>
      <c r="Y6" s="282"/>
      <c r="Z6" s="282"/>
      <c r="AH6" s="350"/>
    </row>
    <row r="7" spans="1:34" s="283" customFormat="1" ht="39.75" customHeight="1">
      <c r="A7" s="354"/>
      <c r="B7" s="348" t="s">
        <v>1264</v>
      </c>
      <c r="C7" s="346" t="s">
        <v>605</v>
      </c>
      <c r="D7" s="348"/>
      <c r="E7" s="348" t="s">
        <v>1238</v>
      </c>
      <c r="F7" s="348" t="s">
        <v>904</v>
      </c>
      <c r="G7" s="348" t="s">
        <v>15425</v>
      </c>
      <c r="H7" s="237">
        <v>0</v>
      </c>
      <c r="I7" s="238" t="s">
        <v>2067</v>
      </c>
      <c r="J7" s="238" t="s">
        <v>14222</v>
      </c>
      <c r="K7" s="352"/>
      <c r="L7" s="352"/>
      <c r="M7" s="352"/>
      <c r="N7" s="352"/>
      <c r="O7" s="352"/>
      <c r="P7" s="239"/>
      <c r="Q7" s="353"/>
      <c r="R7" s="348"/>
      <c r="S7" s="349"/>
      <c r="T7" s="349"/>
      <c r="U7" s="280"/>
      <c r="V7" s="281"/>
      <c r="W7" s="282"/>
      <c r="X7" s="282"/>
      <c r="Y7" s="282"/>
      <c r="Z7" s="282"/>
      <c r="AH7" s="350"/>
    </row>
    <row r="8" spans="1:34" s="283" customFormat="1" ht="25.2">
      <c r="A8" s="354"/>
      <c r="B8" s="348" t="s">
        <v>1264</v>
      </c>
      <c r="C8" s="346" t="s">
        <v>724</v>
      </c>
      <c r="D8" s="348"/>
      <c r="E8" s="348" t="s">
        <v>1238</v>
      </c>
      <c r="F8" s="348" t="s">
        <v>901</v>
      </c>
      <c r="G8" s="348" t="s">
        <v>15425</v>
      </c>
      <c r="H8" s="237">
        <v>0</v>
      </c>
      <c r="I8" s="238" t="s">
        <v>2067</v>
      </c>
      <c r="J8" s="238" t="s">
        <v>14222</v>
      </c>
      <c r="K8" s="352"/>
      <c r="L8" s="352"/>
      <c r="M8" s="352"/>
      <c r="N8" s="352"/>
      <c r="O8" s="352"/>
      <c r="P8" s="239"/>
      <c r="Q8" s="353"/>
      <c r="R8" s="348"/>
      <c r="S8" s="349"/>
      <c r="T8" s="349"/>
      <c r="U8" s="280"/>
      <c r="V8" s="281"/>
      <c r="W8" s="282"/>
      <c r="X8" s="282"/>
      <c r="Y8" s="282"/>
      <c r="Z8" s="282"/>
    </row>
    <row r="9" spans="1:34" s="283" customFormat="1" ht="25.2">
      <c r="A9" s="235"/>
      <c r="B9" s="236" t="s">
        <v>1264</v>
      </c>
      <c r="C9" s="346" t="s">
        <v>2113</v>
      </c>
      <c r="D9" s="348"/>
      <c r="E9" s="348" t="s">
        <v>1238</v>
      </c>
      <c r="F9" s="348" t="s">
        <v>2114</v>
      </c>
      <c r="G9" s="348" t="s">
        <v>15425</v>
      </c>
      <c r="H9" s="237">
        <v>0</v>
      </c>
      <c r="I9" s="238" t="s">
        <v>2065</v>
      </c>
      <c r="J9" s="238" t="s">
        <v>14222</v>
      </c>
      <c r="K9" s="240"/>
      <c r="L9" s="240"/>
      <c r="M9" s="240"/>
      <c r="N9" s="240"/>
      <c r="O9" s="240"/>
      <c r="P9" s="239"/>
      <c r="Q9" s="241"/>
      <c r="R9" s="236" t="str">
        <f ca="1">IF(ISERROR($V9),"",OFFSET('Smelter Look-up'!$C$4,$V9-4,0)&amp;"")</f>
        <v>CV Ayi Jaya</v>
      </c>
      <c r="S9" s="250" t="str">
        <f t="shared" ref="S9:S58" ca="1" si="0">IF(B9="","",IF(ISERROR(MATCH($E9,CL,0)),"Unknown",INDIRECT("'C'!$A$"&amp;MATCH($E9,CL,0)+1)))</f>
        <v>ID</v>
      </c>
      <c r="T9" s="250" t="str">
        <f ca="1">IF(B9="","",IF(ISERROR(MATCH($J9,SorP!$B$1:$B$6230,0)),"",INDIRECT("'SorP'!$A$"&amp;MATCH($J9,SorP!$B$1:$B$6230,0))))</f>
        <v>ID-BB</v>
      </c>
      <c r="U9" s="280"/>
      <c r="V9" s="281">
        <f>IF(C9="",NA(),MATCH($B9&amp;$C9,'Smelter Look-up'!$J:$J,0))</f>
        <v>369</v>
      </c>
      <c r="W9" s="282"/>
      <c r="X9" s="282">
        <f t="shared" ref="X9:X58" si="1">IF(AND(C9="Smelter not listed",OR(LEN(D9)=0,LEN(E9)=0)),1,0)</f>
        <v>0</v>
      </c>
      <c r="Y9" s="282"/>
      <c r="Z9" s="282"/>
      <c r="AB9" s="284" t="str">
        <f t="shared" ref="AB9:AB58" si="2">B9&amp;C9</f>
        <v>TinCV Ayi Jaya</v>
      </c>
    </row>
    <row r="10" spans="1:34" s="283" customFormat="1" ht="88.2">
      <c r="A10" s="235"/>
      <c r="B10" s="236" t="s">
        <v>1264</v>
      </c>
      <c r="C10" s="346" t="s">
        <v>3288</v>
      </c>
      <c r="D10" s="348"/>
      <c r="E10" s="348" t="s">
        <v>1232</v>
      </c>
      <c r="F10" s="348" t="s">
        <v>3289</v>
      </c>
      <c r="G10" s="348" t="s">
        <v>15425</v>
      </c>
      <c r="H10" s="237">
        <v>0</v>
      </c>
      <c r="I10" s="238" t="s">
        <v>2134</v>
      </c>
      <c r="J10" s="238" t="s">
        <v>1975</v>
      </c>
      <c r="K10" s="240"/>
      <c r="L10" s="240"/>
      <c r="M10" s="240"/>
      <c r="N10" s="240"/>
      <c r="O10" s="240"/>
      <c r="P10" s="239"/>
      <c r="Q10" s="241"/>
      <c r="R10" s="236" t="str">
        <f ca="1">IF(ISERROR($V10),"",OFFSET('Smelter Look-up'!$C$4,$V10-4,0)&amp;"")</f>
        <v>Guangdong Hanhe Non-Ferrous Metal Co., Ltd.</v>
      </c>
      <c r="S10" s="250" t="str">
        <f t="shared" ca="1" si="0"/>
        <v>CN</v>
      </c>
      <c r="T10" s="250" t="str">
        <f ca="1">IF(B10="","",IF(ISERROR(MATCH($J10,SorP!$B$1:$B$6230,0)),"",INDIRECT("'SorP'!$A$"&amp;MATCH($J10,SorP!$B$1:$B$6230,0))))</f>
        <v>CN-44</v>
      </c>
      <c r="U10" s="280"/>
      <c r="V10" s="281">
        <f>IF(C10="",NA(),MATCH($B10&amp;$C10,'Smelter Look-up'!$J:$J,0))</f>
        <v>398</v>
      </c>
      <c r="W10" s="282"/>
      <c r="X10" s="282">
        <f t="shared" si="1"/>
        <v>0</v>
      </c>
      <c r="Y10" s="282"/>
      <c r="Z10" s="282"/>
      <c r="AB10" s="284" t="str">
        <f t="shared" si="2"/>
        <v>TinGuangdong Hanhe Non-Ferrous Metal Co., Ltd.</v>
      </c>
    </row>
    <row r="11" spans="1:34" s="283" customFormat="1" ht="63">
      <c r="A11" s="235"/>
      <c r="B11" s="236" t="s">
        <v>1264</v>
      </c>
      <c r="C11" s="346" t="s">
        <v>2707</v>
      </c>
      <c r="D11" s="348"/>
      <c r="E11" s="348" t="s">
        <v>1238</v>
      </c>
      <c r="F11" s="348" t="s">
        <v>1535</v>
      </c>
      <c r="G11" s="348" t="s">
        <v>15425</v>
      </c>
      <c r="H11" s="237">
        <v>0</v>
      </c>
      <c r="I11" s="238" t="s">
        <v>3170</v>
      </c>
      <c r="J11" s="238" t="s">
        <v>14222</v>
      </c>
      <c r="K11" s="240"/>
      <c r="L11" s="240"/>
      <c r="M11" s="240"/>
      <c r="N11" s="240"/>
      <c r="O11" s="240"/>
      <c r="P11" s="239"/>
      <c r="Q11" s="241"/>
      <c r="R11" s="236" t="str">
        <f ca="1">IF(ISERROR($V11),"",OFFSET('Smelter Look-up'!$C$4,$V11-4,0)&amp;"")</f>
        <v>PT Aries Kencana Sejahtera</v>
      </c>
      <c r="S11" s="250" t="str">
        <f t="shared" ca="1" si="0"/>
        <v>ID</v>
      </c>
      <c r="T11" s="250" t="str">
        <f ca="1">IF(B11="","",IF(ISERROR(MATCH($J11,SorP!$B$1:$B$6230,0)),"",INDIRECT("'SorP'!$A$"&amp;MATCH($J11,SorP!$B$1:$B$6230,0))))</f>
        <v>ID-BB</v>
      </c>
      <c r="U11" s="280"/>
      <c r="V11" s="281">
        <f>IF(C11="",NA(),MATCH($B11&amp;$C11,'Smelter Look-up'!$J:$J,0))</f>
        <v>441</v>
      </c>
      <c r="W11" s="282"/>
      <c r="X11" s="282">
        <f t="shared" si="1"/>
        <v>0</v>
      </c>
      <c r="Y11" s="282"/>
      <c r="Z11" s="282"/>
      <c r="AB11" s="284" t="str">
        <f t="shared" si="2"/>
        <v>TinPT Aries Kencana Sejahtera</v>
      </c>
    </row>
    <row r="12" spans="1:34" s="283" customFormat="1" ht="20.399999999999999">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20.399999999999999">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20.399999999999999">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20.399999999999999">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20.399999999999999">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399999999999999">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399999999999999">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399999999999999">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399999999999999">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399999999999999">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399999999999999">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399999999999999">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399999999999999">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399999999999999">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399999999999999">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399999999999999">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399999999999999">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399999999999999">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399999999999999">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399999999999999">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399999999999999">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399999999999999">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399999999999999">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399999999999999">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399999999999999">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399999999999999">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399999999999999">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399999999999999">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399999999999999">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399999999999999">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399999999999999">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399999999999999">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399999999999999">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399999999999999">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399999999999999">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399999999999999">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399999999999999">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399999999999999">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399999999999999">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399999999999999">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399999999999999">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399999999999999">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399999999999999">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399999999999999">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399999999999999">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399999999999999">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399999999999999">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399999999999999">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399999999999999">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399999999999999">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399999999999999">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399999999999999">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399999999999999">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399999999999999">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399999999999999">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399999999999999">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399999999999999">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399999999999999">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399999999999999">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399999999999999">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399999999999999">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399999999999999">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399999999999999">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399999999999999">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399999999999999">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399999999999999">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399999999999999">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399999999999999">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399999999999999">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399999999999999">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399999999999999">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399999999999999">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399999999999999">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399999999999999">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399999999999999">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399999999999999">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399999999999999">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399999999999999">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399999999999999">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399999999999999">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399999999999999">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399999999999999">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399999999999999">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399999999999999">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399999999999999">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399999999999999">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399999999999999">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399999999999999">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399999999999999">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399999999999999">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399999999999999">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399999999999999">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399999999999999">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399999999999999">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399999999999999">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399999999999999">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399999999999999">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399999999999999">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399999999999999">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399999999999999">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399999999999999">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399999999999999">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399999999999999">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399999999999999">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399999999999999">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399999999999999">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399999999999999">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399999999999999">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399999999999999">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399999999999999">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399999999999999">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399999999999999">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399999999999999">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399999999999999">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399999999999999">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399999999999999">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399999999999999">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399999999999999">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399999999999999">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399999999999999">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399999999999999">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399999999999999">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399999999999999">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399999999999999">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399999999999999">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399999999999999">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399999999999999">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399999999999999">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399999999999999">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399999999999999">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399999999999999">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399999999999999">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399999999999999">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399999999999999">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399999999999999">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399999999999999">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399999999999999">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399999999999999">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399999999999999">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399999999999999">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399999999999999">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399999999999999">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399999999999999">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399999999999999">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399999999999999">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399999999999999">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399999999999999">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399999999999999">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399999999999999">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399999999999999">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399999999999999">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399999999999999">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399999999999999">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399999999999999">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399999999999999">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399999999999999">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399999999999999">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399999999999999">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399999999999999">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399999999999999">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399999999999999">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399999999999999">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399999999999999">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399999999999999">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399999999999999">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399999999999999">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399999999999999">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399999999999999">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399999999999999">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399999999999999">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399999999999999">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399999999999999">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399999999999999">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399999999999999">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399999999999999">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399999999999999">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399999999999999">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399999999999999">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399999999999999">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399999999999999">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399999999999999">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399999999999999">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399999999999999">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399999999999999">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399999999999999">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399999999999999">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399999999999999">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399999999999999">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399999999999999">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399999999999999">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399999999999999">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399999999999999">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399999999999999">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399999999999999">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399999999999999">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399999999999999">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399999999999999">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399999999999999">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399999999999999">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399999999999999">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399999999999999">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399999999999999">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399999999999999">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399999999999999">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399999999999999">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399999999999999">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399999999999999">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399999999999999">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399999999999999">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399999999999999">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399999999999999">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399999999999999">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399999999999999">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399999999999999">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399999999999999">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399999999999999">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399999999999999">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399999999999999">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399999999999999">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399999999999999">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399999999999999">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399999999999999">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399999999999999">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399999999999999">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399999999999999">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399999999999999">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399999999999999">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399999999999999">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399999999999999">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399999999999999">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399999999999999">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399999999999999">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399999999999999">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399999999999999">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399999999999999">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399999999999999">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399999999999999">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399999999999999">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399999999999999">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399999999999999">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399999999999999">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399999999999999">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399999999999999">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399999999999999">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399999999999999">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399999999999999">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399999999999999">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399999999999999">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399999999999999">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399999999999999">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399999999999999">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399999999999999">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399999999999999">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399999999999999">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399999999999999">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399999999999999">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399999999999999">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399999999999999">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399999999999999">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399999999999999">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399999999999999">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399999999999999">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399999999999999">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399999999999999">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399999999999999">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399999999999999">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399999999999999">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399999999999999">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399999999999999">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399999999999999">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399999999999999">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399999999999999">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399999999999999">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399999999999999">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399999999999999">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399999999999999">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399999999999999">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399999999999999">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399999999999999">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399999999999999">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399999999999999">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399999999999999">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399999999999999">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399999999999999">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399999999999999">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399999999999999">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399999999999999">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399999999999999">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399999999999999">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399999999999999">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399999999999999">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399999999999999">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399999999999999">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399999999999999">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399999999999999">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399999999999999">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399999999999999">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399999999999999">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399999999999999">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399999999999999">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399999999999999">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399999999999999">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399999999999999">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399999999999999">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399999999999999">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399999999999999">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399999999999999">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399999999999999">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399999999999999">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399999999999999">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399999999999999">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399999999999999">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399999999999999">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399999999999999">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399999999999999">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399999999999999">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399999999999999">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399999999999999">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399999999999999">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399999999999999">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399999999999999">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399999999999999">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399999999999999">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399999999999999">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399999999999999">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399999999999999">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399999999999999">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399999999999999">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399999999999999">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399999999999999">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399999999999999">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399999999999999">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399999999999999">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399999999999999">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399999999999999">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399999999999999">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399999999999999">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399999999999999">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399999999999999">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399999999999999">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399999999999999">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399999999999999">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399999999999999">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399999999999999">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399999999999999">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399999999999999">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399999999999999">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399999999999999">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399999999999999">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399999999999999">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399999999999999">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399999999999999">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399999999999999">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399999999999999">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399999999999999">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399999999999999">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399999999999999">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399999999999999">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399999999999999">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399999999999999">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399999999999999">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399999999999999">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399999999999999">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399999999999999">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399999999999999">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399999999999999">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399999999999999">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399999999999999">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399999999999999">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399999999999999">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399999999999999">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399999999999999">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399999999999999">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399999999999999">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399999999999999">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399999999999999">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399999999999999">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399999999999999">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399999999999999">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399999999999999">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399999999999999">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399999999999999">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399999999999999">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399999999999999">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399999999999999">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399999999999999">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399999999999999">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399999999999999">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399999999999999">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399999999999999">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399999999999999">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399999999999999">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399999999999999">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399999999999999">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399999999999999">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399999999999999">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399999999999999">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399999999999999">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399999999999999">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399999999999999">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399999999999999">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399999999999999">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399999999999999">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399999999999999">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399999999999999">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399999999999999">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399999999999999">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399999999999999">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399999999999999">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399999999999999">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399999999999999">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399999999999999">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399999999999999">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399999999999999">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399999999999999">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399999999999999">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399999999999999">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399999999999999">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399999999999999">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399999999999999">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399999999999999">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399999999999999">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399999999999999">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399999999999999">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399999999999999">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399999999999999">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399999999999999">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399999999999999">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399999999999999">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399999999999999">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399999999999999">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399999999999999">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399999999999999">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399999999999999">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399999999999999">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399999999999999">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399999999999999">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399999999999999">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399999999999999">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399999999999999">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399999999999999">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399999999999999">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399999999999999">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399999999999999">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399999999999999">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399999999999999">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399999999999999">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399999999999999">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399999999999999">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399999999999999">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399999999999999">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399999999999999">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399999999999999">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399999999999999">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399999999999999">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399999999999999">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399999999999999">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399999999999999">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399999999999999">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399999999999999">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399999999999999">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399999999999999">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399999999999999">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399999999999999">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399999999999999">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399999999999999">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399999999999999">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399999999999999">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399999999999999">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399999999999999">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399999999999999">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399999999999999">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399999999999999">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399999999999999">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399999999999999">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399999999999999">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399999999999999">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399999999999999">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399999999999999">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399999999999999">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399999999999999">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399999999999999">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399999999999999">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399999999999999">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399999999999999">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399999999999999">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399999999999999">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399999999999999">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399999999999999">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399999999999999">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399999999999999">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399999999999999">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399999999999999">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399999999999999">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399999999999999">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399999999999999">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399999999999999">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399999999999999">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399999999999999">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399999999999999">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399999999999999">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399999999999999">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399999999999999">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399999999999999">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399999999999999">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399999999999999">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399999999999999">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399999999999999">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399999999999999">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399999999999999">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399999999999999">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399999999999999">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399999999999999">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399999999999999">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399999999999999">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399999999999999">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399999999999999">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399999999999999">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399999999999999">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399999999999999">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399999999999999">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399999999999999">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399999999999999">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399999999999999">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399999999999999">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399999999999999">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399999999999999">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399999999999999">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399999999999999">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399999999999999">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399999999999999">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399999999999999">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399999999999999">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399999999999999">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399999999999999">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399999999999999">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399999999999999">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399999999999999">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399999999999999">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399999999999999">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399999999999999">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399999999999999">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399999999999999">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399999999999999">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399999999999999">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399999999999999">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399999999999999">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399999999999999">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399999999999999">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399999999999999">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399999999999999">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399999999999999">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399999999999999">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399999999999999">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399999999999999">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399999999999999">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399999999999999">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399999999999999">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399999999999999">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399999999999999">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399999999999999">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399999999999999">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399999999999999">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399999999999999">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399999999999999">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399999999999999">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399999999999999">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399999999999999">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399999999999999">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399999999999999">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399999999999999">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399999999999999">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399999999999999">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399999999999999">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399999999999999">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399999999999999">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399999999999999">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399999999999999">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399999999999999">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399999999999999">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399999999999999">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399999999999999">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399999999999999">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399999999999999">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399999999999999">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399999999999999">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399999999999999">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399999999999999">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399999999999999">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399999999999999">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399999999999999">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399999999999999">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399999999999999">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399999999999999">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399999999999999">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399999999999999">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399999999999999">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399999999999999">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399999999999999">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399999999999999">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399999999999999">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399999999999999">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399999999999999">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399999999999999">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399999999999999">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399999999999999">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399999999999999">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399999999999999">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399999999999999">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399999999999999">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399999999999999">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399999999999999">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399999999999999">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399999999999999">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399999999999999">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399999999999999">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399999999999999">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399999999999999">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399999999999999">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399999999999999">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399999999999999">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399999999999999">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399999999999999">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399999999999999">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399999999999999">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399999999999999">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399999999999999">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399999999999999">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399999999999999">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399999999999999">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399999999999999">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399999999999999">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399999999999999">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399999999999999">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399999999999999">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399999999999999">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399999999999999">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399999999999999">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399999999999999">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399999999999999">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399999999999999">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399999999999999">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399999999999999">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399999999999999">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399999999999999">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399999999999999">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399999999999999">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399999999999999">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399999999999999">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399999999999999">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399999999999999">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399999999999999">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399999999999999">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399999999999999">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399999999999999">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399999999999999">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399999999999999">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399999999999999">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399999999999999">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399999999999999">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399999999999999">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399999999999999">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399999999999999">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399999999999999">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399999999999999">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399999999999999">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399999999999999">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399999999999999">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399999999999999">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399999999999999">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399999999999999">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399999999999999">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399999999999999">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399999999999999">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399999999999999">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399999999999999">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399999999999999">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399999999999999">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399999999999999">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399999999999999">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399999999999999">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399999999999999">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399999999999999">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399999999999999">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399999999999999">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399999999999999">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399999999999999">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399999999999999">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399999999999999">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399999999999999">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399999999999999">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399999999999999">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399999999999999">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399999999999999">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399999999999999">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399999999999999">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399999999999999">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399999999999999">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399999999999999">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399999999999999">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399999999999999">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399999999999999">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399999999999999">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399999999999999">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399999999999999">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399999999999999">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399999999999999">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399999999999999">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399999999999999">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399999999999999">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399999999999999">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399999999999999">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399999999999999">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399999999999999">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399999999999999">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399999999999999">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399999999999999">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399999999999999">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399999999999999">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399999999999999">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399999999999999">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399999999999999">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399999999999999">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399999999999999">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399999999999999">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399999999999999">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399999999999999">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399999999999999">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399999999999999">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399999999999999">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399999999999999">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399999999999999">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399999999999999">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399999999999999">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399999999999999">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399999999999999">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399999999999999">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399999999999999">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399999999999999">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399999999999999">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399999999999999">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399999999999999">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399999999999999">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399999999999999">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399999999999999">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399999999999999">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399999999999999">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399999999999999">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399999999999999">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399999999999999">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399999999999999">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399999999999999">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399999999999999">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399999999999999">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399999999999999">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399999999999999">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399999999999999">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399999999999999">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399999999999999">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399999999999999">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399999999999999">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399999999999999">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399999999999999">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399999999999999">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399999999999999">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399999999999999">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399999999999999">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399999999999999">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399999999999999">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399999999999999">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399999999999999">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399999999999999">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399999999999999">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399999999999999">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399999999999999">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399999999999999">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399999999999999">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399999999999999">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399999999999999">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399999999999999">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399999999999999">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399999999999999">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399999999999999">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399999999999999">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399999999999999">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399999999999999">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399999999999999">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399999999999999">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399999999999999">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399999999999999">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399999999999999">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399999999999999">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399999999999999">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399999999999999">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399999999999999">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399999999999999">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399999999999999">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399999999999999">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399999999999999">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399999999999999">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399999999999999">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399999999999999">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399999999999999">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399999999999999">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399999999999999">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399999999999999">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399999999999999">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399999999999999">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399999999999999">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399999999999999">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399999999999999">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399999999999999">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399999999999999">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399999999999999">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399999999999999">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399999999999999">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399999999999999">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399999999999999">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399999999999999">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399999999999999">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399999999999999">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399999999999999">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399999999999999">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399999999999999">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399999999999999">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399999999999999">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399999999999999">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399999999999999">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399999999999999">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399999999999999">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399999999999999">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399999999999999">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399999999999999">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399999999999999">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399999999999999">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399999999999999">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399999999999999">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399999999999999">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399999999999999">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399999999999999">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399999999999999">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399999999999999">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399999999999999">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399999999999999">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399999999999999">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399999999999999">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399999999999999">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399999999999999">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399999999999999">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399999999999999">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399999999999999">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399999999999999">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399999999999999">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399999999999999">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399999999999999">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399999999999999">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399999999999999">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399999999999999">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399999999999999">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399999999999999">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399999999999999">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399999999999999">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399999999999999">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399999999999999">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399999999999999">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399999999999999">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399999999999999">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399999999999999">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399999999999999">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399999999999999">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399999999999999">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399999999999999">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399999999999999">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399999999999999">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399999999999999">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399999999999999">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399999999999999">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399999999999999">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399999999999999">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399999999999999">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399999999999999">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399999999999999">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399999999999999">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399999999999999">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399999999999999">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399999999999999">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399999999999999">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399999999999999">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399999999999999">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399999999999999">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399999999999999">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399999999999999">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399999999999999">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399999999999999">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399999999999999">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399999999999999">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399999999999999">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399999999999999">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399999999999999">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399999999999999">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399999999999999">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399999999999999">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399999999999999">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399999999999999">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399999999999999">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399999999999999">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399999999999999">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399999999999999">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399999999999999">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399999999999999">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399999999999999">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399999999999999">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399999999999999">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399999999999999">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399999999999999">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399999999999999">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399999999999999">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399999999999999">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399999999999999">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399999999999999">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399999999999999">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399999999999999">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399999999999999">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399999999999999">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399999999999999">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399999999999999">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399999999999999">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399999999999999">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399999999999999">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399999999999999">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399999999999999">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399999999999999">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399999999999999">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399999999999999">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399999999999999">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399999999999999">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399999999999999">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399999999999999">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399999999999999">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399999999999999">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399999999999999">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399999999999999">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399999999999999">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399999999999999">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399999999999999">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399999999999999">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399999999999999">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399999999999999">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399999999999999">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399999999999999">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399999999999999">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399999999999999">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399999999999999">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399999999999999">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399999999999999">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399999999999999">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399999999999999">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399999999999999">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399999999999999">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399999999999999">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399999999999999">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399999999999999">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399999999999999">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399999999999999">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399999999999999">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399999999999999">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399999999999999">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399999999999999">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399999999999999">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399999999999999">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399999999999999">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399999999999999">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399999999999999">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399999999999999">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399999999999999">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399999999999999">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399999999999999">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399999999999999">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399999999999999">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399999999999999">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399999999999999">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399999999999999">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399999999999999">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399999999999999">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399999999999999">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399999999999999">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399999999999999">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399999999999999">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399999999999999">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399999999999999">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399999999999999">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399999999999999">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399999999999999">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399999999999999">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399999999999999">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399999999999999">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399999999999999">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399999999999999">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399999999999999">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399999999999999">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399999999999999">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399999999999999">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399999999999999">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399999999999999">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399999999999999">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399999999999999">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399999999999999">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399999999999999">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399999999999999">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399999999999999">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399999999999999">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399999999999999">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399999999999999">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399999999999999">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399999999999999">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399999999999999">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399999999999999">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399999999999999">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399999999999999">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399999999999999">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399999999999999">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399999999999999">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399999999999999">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399999999999999">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399999999999999">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399999999999999">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399999999999999">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399999999999999">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399999999999999">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399999999999999">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399999999999999">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399999999999999">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399999999999999">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399999999999999">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399999999999999">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399999999999999">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399999999999999">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399999999999999">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399999999999999">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399999999999999">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399999999999999">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399999999999999">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399999999999999">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399999999999999">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399999999999999">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399999999999999">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399999999999999">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399999999999999">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399999999999999">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399999999999999">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399999999999999">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399999999999999">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399999999999999">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399999999999999">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399999999999999">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399999999999999">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399999999999999">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399999999999999">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399999999999999">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399999999999999">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399999999999999">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399999999999999">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399999999999999">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399999999999999">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399999999999999">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399999999999999">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399999999999999">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399999999999999">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399999999999999">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399999999999999">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399999999999999">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399999999999999">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399999999999999">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399999999999999">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399999999999999">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399999999999999">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399999999999999">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399999999999999">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399999999999999">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399999999999999">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399999999999999">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399999999999999">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399999999999999">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399999999999999">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399999999999999">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399999999999999">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399999999999999">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399999999999999">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399999999999999">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399999999999999">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399999999999999">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399999999999999">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399999999999999">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399999999999999">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399999999999999">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399999999999999">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399999999999999">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399999999999999">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399999999999999">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399999999999999">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399999999999999">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399999999999999">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399999999999999">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399999999999999">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399999999999999">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399999999999999">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399999999999999">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399999999999999">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399999999999999">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399999999999999">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399999999999999">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399999999999999">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399999999999999">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399999999999999">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399999999999999">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399999999999999">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399999999999999">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399999999999999">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399999999999999">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399999999999999">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399999999999999">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399999999999999">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399999999999999">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399999999999999">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399999999999999">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399999999999999">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399999999999999">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399999999999999">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399999999999999">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399999999999999">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399999999999999">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399999999999999">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399999999999999">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399999999999999">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399999999999999">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399999999999999">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399999999999999">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399999999999999">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399999999999999">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399999999999999">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399999999999999">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399999999999999">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399999999999999">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399999999999999">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399999999999999">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399999999999999">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399999999999999">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399999999999999">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399999999999999">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399999999999999">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399999999999999">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399999999999999">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399999999999999">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399999999999999">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399999999999999">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399999999999999">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399999999999999">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399999999999999">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399999999999999">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399999999999999">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399999999999999">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399999999999999">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399999999999999">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399999999999999">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399999999999999">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399999999999999">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399999999999999">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399999999999999">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399999999999999">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399999999999999">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399999999999999">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399999999999999">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399999999999999">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399999999999999">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399999999999999">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399999999999999">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399999999999999">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399999999999999">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399999999999999">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399999999999999">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399999999999999">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399999999999999">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399999999999999">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399999999999999">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399999999999999">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399999999999999">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399999999999999">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399999999999999">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399999999999999">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399999999999999">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399999999999999">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399999999999999">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399999999999999">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399999999999999">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399999999999999">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399999999999999">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399999999999999">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399999999999999">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399999999999999">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399999999999999">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399999999999999">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399999999999999">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399999999999999">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399999999999999">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399999999999999">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399999999999999">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399999999999999">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399999999999999">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399999999999999">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399999999999999">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399999999999999">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399999999999999">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399999999999999">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399999999999999">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399999999999999">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399999999999999">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399999999999999">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399999999999999">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399999999999999">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399999999999999">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399999999999999">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399999999999999">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399999999999999">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399999999999999">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399999999999999">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399999999999999">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399999999999999">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399999999999999">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399999999999999">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399999999999999">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399999999999999">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399999999999999">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399999999999999">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399999999999999">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399999999999999">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399999999999999">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399999999999999">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399999999999999">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399999999999999">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399999999999999">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399999999999999">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399999999999999">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399999999999999">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399999999999999">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399999999999999">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399999999999999">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399999999999999">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399999999999999">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399999999999999">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399999999999999">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399999999999999">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399999999999999">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399999999999999">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399999999999999">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399999999999999">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399999999999999">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399999999999999">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399999999999999">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399999999999999">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399999999999999">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399999999999999">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399999999999999">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399999999999999">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399999999999999">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399999999999999">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399999999999999">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399999999999999">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399999999999999">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399999999999999">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399999999999999">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399999999999999">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399999999999999">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399999999999999">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399999999999999">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399999999999999">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399999999999999">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399999999999999">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399999999999999">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399999999999999">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399999999999999">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399999999999999">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399999999999999">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399999999999999">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399999999999999">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399999999999999">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399999999999999">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399999999999999">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399999999999999">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399999999999999">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399999999999999">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399999999999999">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399999999999999">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399999999999999">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399999999999999">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399999999999999">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399999999999999">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399999999999999">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399999999999999">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399999999999999">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399999999999999">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399999999999999">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399999999999999">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399999999999999">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399999999999999">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399999999999999">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399999999999999">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399999999999999">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399999999999999">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399999999999999">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399999999999999">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399999999999999">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399999999999999">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399999999999999">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399999999999999">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399999999999999">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399999999999999">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399999999999999">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399999999999999">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399999999999999">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399999999999999">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399999999999999">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399999999999999">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399999999999999">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399999999999999">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399999999999999">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399999999999999">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399999999999999">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399999999999999">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399999999999999">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399999999999999">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399999999999999">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399999999999999">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399999999999999">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399999999999999">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399999999999999">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399999999999999">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399999999999999">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399999999999999">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399999999999999">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399999999999999">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399999999999999">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399999999999999">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399999999999999">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399999999999999">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399999999999999">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399999999999999">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399999999999999">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399999999999999">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399999999999999">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399999999999999">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399999999999999">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399999999999999">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399999999999999">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399999999999999">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399999999999999">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399999999999999">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399999999999999">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399999999999999">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399999999999999">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399999999999999">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399999999999999">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399999999999999">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399999999999999">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399999999999999">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399999999999999">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399999999999999">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399999999999999">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399999999999999">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399999999999999">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399999999999999">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399999999999999">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399999999999999">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399999999999999">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399999999999999">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399999999999999">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399999999999999">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399999999999999">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399999999999999">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399999999999999">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399999999999999">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399999999999999">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399999999999999">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399999999999999">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399999999999999">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399999999999999">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399999999999999">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399999999999999">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399999999999999">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399999999999999">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399999999999999">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399999999999999">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399999999999999">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399999999999999">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399999999999999">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399999999999999">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399999999999999">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399999999999999">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399999999999999">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399999999999999">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399999999999999">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399999999999999">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399999999999999">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399999999999999">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399999999999999">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399999999999999">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399999999999999">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399999999999999">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399999999999999">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399999999999999">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399999999999999">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399999999999999">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399999999999999">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399999999999999">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399999999999999">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399999999999999">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399999999999999">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399999999999999">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399999999999999">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399999999999999">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399999999999999">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399999999999999">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399999999999999">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399999999999999">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399999999999999">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399999999999999">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399999999999999">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399999999999999">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399999999999999">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399999999999999">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399999999999999">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399999999999999">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399999999999999">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399999999999999">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399999999999999">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399999999999999">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399999999999999">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399999999999999">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399999999999999">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399999999999999">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399999999999999">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399999999999999">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399999999999999">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399999999999999">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399999999999999">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399999999999999">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399999999999999">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399999999999999">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399999999999999">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399999999999999">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399999999999999">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399999999999999">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399999999999999">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399999999999999">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399999999999999">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399999999999999">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399999999999999">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399999999999999">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399999999999999">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399999999999999">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399999999999999">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399999999999999">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399999999999999">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399999999999999">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399999999999999">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399999999999999">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399999999999999">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399999999999999">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399999999999999">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399999999999999">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399999999999999">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399999999999999">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399999999999999">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399999999999999">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399999999999999">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399999999999999">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399999999999999">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399999999999999">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399999999999999">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399999999999999">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399999999999999">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399999999999999">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399999999999999">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399999999999999">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399999999999999">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399999999999999">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399999999999999">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399999999999999">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399999999999999">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399999999999999">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399999999999999">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399999999999999">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399999999999999">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399999999999999">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399999999999999">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399999999999999">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399999999999999">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399999999999999">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399999999999999">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399999999999999">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399999999999999">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399999999999999">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399999999999999">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399999999999999">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399999999999999">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399999999999999">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399999999999999">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399999999999999">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399999999999999">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399999999999999">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399999999999999">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399999999999999">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399999999999999">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399999999999999">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399999999999999">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399999999999999">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399999999999999">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399999999999999">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399999999999999">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399999999999999">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399999999999999">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399999999999999">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399999999999999">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399999999999999">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399999999999999">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399999999999999">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399999999999999">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399999999999999">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399999999999999">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399999999999999">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399999999999999">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399999999999999">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399999999999999">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399999999999999">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399999999999999">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399999999999999">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399999999999999">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399999999999999">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399999999999999">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399999999999999">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399999999999999">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399999999999999">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399999999999999">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399999999999999">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399999999999999">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399999999999999">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399999999999999">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399999999999999">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399999999999999">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399999999999999">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399999999999999">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399999999999999">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399999999999999">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399999999999999">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399999999999999">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399999999999999">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399999999999999">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399999999999999">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399999999999999">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399999999999999">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399999999999999">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399999999999999">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399999999999999">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399999999999999">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399999999999999">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399999999999999">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399999999999999">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399999999999999">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399999999999999">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399999999999999">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399999999999999">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399999999999999">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399999999999999">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399999999999999">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399999999999999">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399999999999999">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399999999999999">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399999999999999">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399999999999999">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399999999999999">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399999999999999">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399999999999999">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399999999999999">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399999999999999">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399999999999999">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399999999999999">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399999999999999">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399999999999999">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399999999999999">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399999999999999">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399999999999999">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399999999999999">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399999999999999">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399999999999999">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399999999999999">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399999999999999">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399999999999999">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399999999999999">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399999999999999">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399999999999999">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399999999999999">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399999999999999">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399999999999999">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399999999999999">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399999999999999">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399999999999999">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399999999999999">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399999999999999">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399999999999999">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399999999999999">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399999999999999">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399999999999999">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399999999999999">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399999999999999">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399999999999999">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399999999999999">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399999999999999">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399999999999999">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399999999999999">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399999999999999">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399999999999999">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399999999999999">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399999999999999">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399999999999999">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399999999999999">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399999999999999">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399999999999999">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399999999999999">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399999999999999">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399999999999999">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399999999999999">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399999999999999">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399999999999999">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399999999999999">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399999999999999">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399999999999999">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399999999999999">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399999999999999">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399999999999999">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399999999999999">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399999999999999">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399999999999999">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399999999999999">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399999999999999">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399999999999999">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399999999999999">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399999999999999">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399999999999999">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399999999999999">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399999999999999">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399999999999999">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399999999999999">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399999999999999">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399999999999999">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399999999999999">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399999999999999">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399999999999999">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399999999999999">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399999999999999">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399999999999999">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399999999999999">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399999999999999">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399999999999999">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399999999999999">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399999999999999">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399999999999999">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399999999999999">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399999999999999">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399999999999999">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399999999999999">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399999999999999">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399999999999999">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399999999999999">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399999999999999">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399999999999999">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399999999999999">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399999999999999">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399999999999999">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399999999999999">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399999999999999">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399999999999999">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399999999999999">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399999999999999">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399999999999999">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399999999999999">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399999999999999">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399999999999999">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399999999999999">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399999999999999">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399999999999999">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399999999999999">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399999999999999">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399999999999999">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399999999999999">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399999999999999">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399999999999999">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399999999999999">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399999999999999">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399999999999999">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399999999999999">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399999999999999">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399999999999999">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399999999999999">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399999999999999">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399999999999999">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399999999999999">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399999999999999">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399999999999999">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399999999999999">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399999999999999">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399999999999999">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399999999999999">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399999999999999">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399999999999999">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399999999999999">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399999999999999">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399999999999999">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399999999999999">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399999999999999">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399999999999999">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399999999999999">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399999999999999">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399999999999999">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399999999999999">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399999999999999">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399999999999999">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399999999999999">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399999999999999">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399999999999999">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399999999999999">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399999999999999">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399999999999999">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399999999999999">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399999999999999">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399999999999999">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399999999999999">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399999999999999">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399999999999999">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399999999999999">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399999999999999">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399999999999999">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399999999999999">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399999999999999">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399999999999999">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399999999999999">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399999999999999">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399999999999999">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399999999999999">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399999999999999">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399999999999999">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399999999999999">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399999999999999">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399999999999999">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399999999999999">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399999999999999">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399999999999999">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399999999999999">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399999999999999">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399999999999999">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399999999999999">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399999999999999">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399999999999999">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399999999999999">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399999999999999">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399999999999999">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399999999999999">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399999999999999">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399999999999999">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399999999999999">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399999999999999">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399999999999999">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399999999999999">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399999999999999">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399999999999999">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399999999999999">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399999999999999">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399999999999999">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399999999999999">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399999999999999">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399999999999999">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399999999999999">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399999999999999">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399999999999999">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399999999999999">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399999999999999">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399999999999999">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399999999999999">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399999999999999">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399999999999999">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399999999999999">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399999999999999">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399999999999999">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399999999999999">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399999999999999">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399999999999999">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399999999999999">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399999999999999">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399999999999999">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399999999999999">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399999999999999">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399999999999999">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399999999999999">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399999999999999">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399999999999999">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399999999999999">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399999999999999">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399999999999999">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399999999999999">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399999999999999">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399999999999999">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399999999999999">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399999999999999">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399999999999999">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399999999999999">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399999999999999">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399999999999999">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399999999999999">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399999999999999">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399999999999999">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399999999999999">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399999999999999">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399999999999999">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399999999999999">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399999999999999">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399999999999999">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399999999999999">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399999999999999">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399999999999999">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399999999999999">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399999999999999">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399999999999999">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399999999999999">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399999999999999">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399999999999999">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399999999999999">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399999999999999">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399999999999999">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399999999999999">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399999999999999">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399999999999999">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399999999999999">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399999999999999">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399999999999999">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399999999999999">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399999999999999">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399999999999999">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399999999999999">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399999999999999">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399999999999999">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399999999999999">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399999999999999">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399999999999999">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399999999999999">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399999999999999">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399999999999999">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399999999999999">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399999999999999">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399999999999999">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399999999999999">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399999999999999">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399999999999999">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399999999999999">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399999999999999">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399999999999999">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399999999999999">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399999999999999">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399999999999999">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399999999999999">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399999999999999">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399999999999999">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399999999999999">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399999999999999">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399999999999999">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399999999999999">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399999999999999">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399999999999999">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399999999999999">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399999999999999">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399999999999999">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399999999999999">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399999999999999">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399999999999999">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399999999999999">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399999999999999">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399999999999999">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399999999999999">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399999999999999">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399999999999999">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399999999999999">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399999999999999">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399999999999999">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399999999999999">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399999999999999">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399999999999999">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399999999999999">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399999999999999">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399999999999999">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399999999999999">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399999999999999">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399999999999999">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399999999999999">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399999999999999">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399999999999999">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399999999999999">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399999999999999">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399999999999999">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399999999999999">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399999999999999">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399999999999999">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399999999999999">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399999999999999">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399999999999999">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399999999999999">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399999999999999">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399999999999999">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399999999999999">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399999999999999">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399999999999999">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399999999999999">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399999999999999">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399999999999999">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399999999999999">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399999999999999">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399999999999999">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399999999999999">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399999999999999">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399999999999999">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399999999999999">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399999999999999">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399999999999999">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399999999999999">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399999999999999">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399999999999999">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399999999999999">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399999999999999">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399999999999999">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399999999999999">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399999999999999">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399999999999999">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399999999999999">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399999999999999">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399999999999999">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399999999999999">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399999999999999">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399999999999999">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399999999999999">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399999999999999">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399999999999999">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399999999999999">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399999999999999">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399999999999999">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399999999999999">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399999999999999">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399999999999999">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399999999999999">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399999999999999">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399999999999999">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399999999999999">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399999999999999">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399999999999999">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399999999999999">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399999999999999">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399999999999999">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399999999999999">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399999999999999">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399999999999999">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399999999999999">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399999999999999">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399999999999999">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399999999999999">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399999999999999">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399999999999999">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399999999999999">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399999999999999">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399999999999999">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399999999999999">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399999999999999">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399999999999999">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399999999999999">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399999999999999">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399999999999999">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399999999999999">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399999999999999">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399999999999999">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399999999999999">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399999999999999">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399999999999999">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399999999999999">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399999999999999">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399999999999999">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399999999999999">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399999999999999">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399999999999999">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399999999999999">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399999999999999">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399999999999999">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399999999999999">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399999999999999">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399999999999999">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399999999999999">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399999999999999">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399999999999999">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399999999999999">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399999999999999">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399999999999999">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399999999999999">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399999999999999">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399999999999999">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399999999999999">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399999999999999">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399999999999999">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399999999999999">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399999999999999">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399999999999999">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399999999999999">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399999999999999">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399999999999999">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399999999999999">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399999999999999">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399999999999999">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399999999999999">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399999999999999">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399999999999999">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399999999999999">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399999999999999">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399999999999999">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399999999999999">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399999999999999">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399999999999999">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399999999999999">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399999999999999">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399999999999999">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399999999999999">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399999999999999">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399999999999999">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399999999999999">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399999999999999">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399999999999999">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399999999999999">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399999999999999">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399999999999999">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399999999999999">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399999999999999">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399999999999999">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399999999999999">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399999999999999">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399999999999999">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399999999999999">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399999999999999">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399999999999999">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399999999999999">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399999999999999">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399999999999999">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399999999999999">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399999999999999">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399999999999999">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399999999999999">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399999999999999">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399999999999999">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399999999999999">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399999999999999">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399999999999999">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399999999999999">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399999999999999">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399999999999999">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399999999999999">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399999999999999">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399999999999999">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399999999999999">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399999999999999">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399999999999999">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399999999999999">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399999999999999">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399999999999999">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399999999999999">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399999999999999">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399999999999999">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399999999999999">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399999999999999">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399999999999999">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399999999999999">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399999999999999">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399999999999999">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399999999999999">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399999999999999">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399999999999999">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399999999999999">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399999999999999">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399999999999999">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399999999999999">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399999999999999">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399999999999999">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399999999999999">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399999999999999">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399999999999999">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399999999999999">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399999999999999">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399999999999999">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399999999999999">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399999999999999">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399999999999999">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399999999999999">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399999999999999">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399999999999999">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399999999999999">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399999999999999">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399999999999999">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399999999999999">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399999999999999">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399999999999999">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399999999999999">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399999999999999">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399999999999999">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399999999999999">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399999999999999">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399999999999999">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399999999999999">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399999999999999">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399999999999999">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399999999999999">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399999999999999">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399999999999999">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399999999999999">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399999999999999">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399999999999999">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399999999999999">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399999999999999">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399999999999999">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399999999999999">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399999999999999">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399999999999999">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399999999999999">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399999999999999">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399999999999999">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399999999999999">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399999999999999">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399999999999999">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399999999999999">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399999999999999">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399999999999999">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399999999999999">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399999999999999">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399999999999999">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399999999999999">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399999999999999">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399999999999999">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399999999999999">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399999999999999">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399999999999999">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399999999999999">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399999999999999">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399999999999999">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399999999999999">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399999999999999">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399999999999999">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399999999999999">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399999999999999">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399999999999999">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399999999999999">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399999999999999">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399999999999999">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399999999999999">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399999999999999">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399999999999999">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399999999999999">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399999999999999">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399999999999999">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399999999999999">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399999999999999">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399999999999999">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399999999999999">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399999999999999">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399999999999999">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399999999999999">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399999999999999">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399999999999999">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399999999999999">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399999999999999">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399999999999999">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399999999999999">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399999999999999">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399999999999999">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399999999999999">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399999999999999">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399999999999999">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399999999999999">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399999999999999">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399999999999999">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399999999999999">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399999999999999">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399999999999999">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399999999999999">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399999999999999">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399999999999999">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399999999999999">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399999999999999">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399999999999999">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399999999999999">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399999999999999">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399999999999999">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399999999999999">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399999999999999">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399999999999999">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399999999999999">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399999999999999">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399999999999999">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399999999999999">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399999999999999">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399999999999999">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399999999999999">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399999999999999">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399999999999999">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399999999999999">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399999999999999">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399999999999999">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399999999999999">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399999999999999">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399999999999999">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399999999999999">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399999999999999">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399999999999999">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399999999999999">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399999999999999">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399999999999999">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399999999999999">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399999999999999">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399999999999999">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399999999999999">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399999999999999">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399999999999999">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399999999999999">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399999999999999">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399999999999999">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399999999999999">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399999999999999">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399999999999999">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399999999999999">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399999999999999">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399999999999999">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399999999999999">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399999999999999">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399999999999999">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399999999999999">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399999999999999">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399999999999999">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399999999999999">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399999999999999">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399999999999999">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399999999999999">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399999999999999">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399999999999999">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399999999999999">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399999999999999">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399999999999999">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399999999999999">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399999999999999">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399999999999999">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399999999999999">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399999999999999">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399999999999999">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399999999999999">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399999999999999">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399999999999999">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399999999999999">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399999999999999">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399999999999999">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399999999999999">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399999999999999">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399999999999999">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399999999999999">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399999999999999">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399999999999999">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399999999999999">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399999999999999">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399999999999999">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399999999999999">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399999999999999">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399999999999999">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399999999999999">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399999999999999">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399999999999999">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399999999999999">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399999999999999">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399999999999999">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399999999999999">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399999999999999">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399999999999999">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399999999999999">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399999999999999">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399999999999999">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399999999999999">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399999999999999">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399999999999999">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399999999999999">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399999999999999">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399999999999999">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399999999999999">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399999999999999">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399999999999999">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399999999999999">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399999999999999">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399999999999999">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399999999999999">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399999999999999">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399999999999999">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399999999999999">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399999999999999">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399999999999999">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399999999999999">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399999999999999">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399999999999999">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399999999999999">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399999999999999">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399999999999999">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399999999999999">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399999999999999">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399999999999999">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399999999999999">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399999999999999">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399999999999999">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399999999999999">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399999999999999">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399999999999999">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399999999999999">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399999999999999">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399999999999999">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399999999999999">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399999999999999">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399999999999999">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399999999999999">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399999999999999">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399999999999999">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399999999999999">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399999999999999">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399999999999999">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399999999999999">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399999999999999">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399999999999999">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399999999999999">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399999999999999">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399999999999999">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399999999999999">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399999999999999">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399999999999999">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399999999999999">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399999999999999">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399999999999999">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399999999999999">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399999999999999">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399999999999999">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399999999999999">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399999999999999">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399999999999999">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399999999999999">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399999999999999">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399999999999999">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399999999999999">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399999999999999">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399999999999999">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399999999999999">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399999999999999">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399999999999999">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399999999999999">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399999999999999">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399999999999999">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399999999999999">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399999999999999">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399999999999999">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399999999999999">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399999999999999">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399999999999999">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399999999999999">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399999999999999">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399999999999999">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399999999999999">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399999999999999">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399999999999999">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399999999999999">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399999999999999">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399999999999999">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399999999999999">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399999999999999">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399999999999999">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399999999999999">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399999999999999">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399999999999999">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399999999999999">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399999999999999">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399999999999999">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399999999999999">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399999999999999">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399999999999999">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399999999999999">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399999999999999">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399999999999999">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399999999999999">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399999999999999">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399999999999999">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399999999999999">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399999999999999">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399999999999999">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399999999999999">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399999999999999">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399999999999999">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399999999999999">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399999999999999">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399999999999999">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399999999999999">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399999999999999">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399999999999999">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399999999999999">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399999999999999">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399999999999999">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399999999999999">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399999999999999">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399999999999999">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399999999999999">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399999999999999">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399999999999999">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399999999999999">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399999999999999">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399999999999999">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399999999999999">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399999999999999">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399999999999999">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399999999999999">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399999999999999">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399999999999999">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399999999999999">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399999999999999">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399999999999999">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399999999999999">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399999999999999">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399999999999999">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399999999999999">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399999999999999">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399999999999999">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399999999999999">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399999999999999">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399999999999999">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399999999999999">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399999999999999">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399999999999999">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399999999999999">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399999999999999">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399999999999999">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399999999999999">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399999999999999">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399999999999999">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399999999999999">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399999999999999">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399999999999999">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399999999999999">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399999999999999">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399999999999999">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399999999999999">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399999999999999">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399999999999999">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399999999999999">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399999999999999">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399999999999999">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399999999999999">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399999999999999">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399999999999999">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399999999999999">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399999999999999">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399999999999999">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399999999999999">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399999999999999">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399999999999999">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399999999999999">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399999999999999">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399999999999999">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399999999999999">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399999999999999">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399999999999999">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399999999999999">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399999999999999">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399999999999999">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399999999999999">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399999999999999">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399999999999999">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399999999999999">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8"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2"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9:B2493">
    <cfRule type="expression" dxfId="70" priority="61" stopIfTrue="1">
      <formula>IF(B9="",TRUE)</formula>
    </cfRule>
    <cfRule type="expression" dxfId="69" priority="72" stopIfTrue="1">
      <formula>IF(AND(COUNTIF(MetalSmelter,B9&amp;C9)=0,LEN(C9)&gt;0), TRUE, FALSE)</formula>
    </cfRule>
  </conditionalFormatting>
  <conditionalFormatting sqref="D12:D2493">
    <cfRule type="expression" dxfId="68" priority="55" stopIfTrue="1">
      <formula>IF(AND(LEN($C12) &gt;0, ($C12 &lt;&gt; "Smelter Not Listed")),1,0)</formula>
    </cfRule>
    <cfRule type="expression" dxfId="67" priority="80" stopIfTrue="1">
      <formula>IF(AND(D12="",$C12=$X$4),TRUE)</formula>
    </cfRule>
    <cfRule type="expression" dxfId="66" priority="81" stopIfTrue="1">
      <formula>IF(FIND("!",D12),TRUE)</formula>
    </cfRule>
  </conditionalFormatting>
  <conditionalFormatting sqref="G12:G2493">
    <cfRule type="expression" dxfId="65" priority="82" stopIfTrue="1">
      <formula>IF(FIND("Enter smelter details",G12),TRUE)</formula>
    </cfRule>
  </conditionalFormatting>
  <conditionalFormatting sqref="E12:E2493 R9:R2494">
    <cfRule type="expression" dxfId="64" priority="68" stopIfTrue="1">
      <formula>IF(AND(E9="",$C9=$X$4),TRUE)</formula>
    </cfRule>
    <cfRule type="expression" dxfId="63" priority="69" stopIfTrue="1">
      <formula>IF(FIND("!",E9),TRUE)</formula>
    </cfRule>
  </conditionalFormatting>
  <conditionalFormatting sqref="F12:F2493">
    <cfRule type="expression" dxfId="62" priority="59" stopIfTrue="1">
      <formula>IF(AND(LEN($A12)&gt;0,$A12&lt;&gt;$F12),TRUE,FALSE)</formula>
    </cfRule>
  </conditionalFormatting>
  <conditionalFormatting sqref="C12:C2493">
    <cfRule type="expression" dxfId="61" priority="58" stopIfTrue="1">
      <formula>IF(AND(B12&lt;&gt;"",C12=""),TRUE)</formula>
    </cfRule>
  </conditionalFormatting>
  <conditionalFormatting sqref="D5 D7:D8">
    <cfRule type="expression" dxfId="60" priority="35" stopIfTrue="1">
      <formula>IF(AND(LEN($C5) &gt;0, ($C5 &lt;&gt; "Smelter Not Listed")),1,0)</formula>
    </cfRule>
    <cfRule type="expression" dxfId="59" priority="41" stopIfTrue="1">
      <formula>IF(AND(D5="",$C5=$X$4),TRUE)</formula>
    </cfRule>
    <cfRule type="expression" dxfId="58" priority="42" stopIfTrue="1">
      <formula>IF(FIND("!",D5),TRUE)</formula>
    </cfRule>
  </conditionalFormatting>
  <conditionalFormatting sqref="E5">
    <cfRule type="expression" dxfId="57" priority="39" stopIfTrue="1">
      <formula>IF(AND(E5="",$C5=$X$4),TRUE)</formula>
    </cfRule>
    <cfRule type="expression" dxfId="56" priority="40" stopIfTrue="1">
      <formula>IF(FIND("!",E5),TRUE)</formula>
    </cfRule>
  </conditionalFormatting>
  <conditionalFormatting sqref="R5:R8">
    <cfRule type="expression" dxfId="55" priority="36" stopIfTrue="1">
      <formula>IF(AND(R5="",$C5=$X$4),TRUE)</formula>
    </cfRule>
    <cfRule type="expression" dxfId="54" priority="37" stopIfTrue="1">
      <formula>IF(FIND("!",R5),TRUE)</formula>
    </cfRule>
  </conditionalFormatting>
  <conditionalFormatting sqref="D6">
    <cfRule type="expression" dxfId="53" priority="28" stopIfTrue="1">
      <formula>IF(AND(LEN($C6) &gt;0, ($C6 &lt;&gt; "Smelter Not Listed")),1,0)</formula>
    </cfRule>
    <cfRule type="expression" dxfId="52" priority="32" stopIfTrue="1">
      <formula>IF(AND(D6="",$C6=$X$4),TRUE)</formula>
    </cfRule>
    <cfRule type="expression" dxfId="51" priority="33" stopIfTrue="1">
      <formula>IF(FIND("!",D6),TRUE)</formula>
    </cfRule>
  </conditionalFormatting>
  <conditionalFormatting sqref="B5:B8">
    <cfRule type="expression" dxfId="50" priority="26" stopIfTrue="1">
      <formula>IF(B5="",TRUE)</formula>
    </cfRule>
    <cfRule type="expression" dxfId="49" priority="27" stopIfTrue="1">
      <formula>IF(AND(COUNTIF(MetalSmelter,B5&amp;C5)=0,LEN(C5)&gt;0), TRUE, FALSE)</formula>
    </cfRule>
  </conditionalFormatting>
  <conditionalFormatting sqref="C5:C8">
    <cfRule type="expression" dxfId="48" priority="25" stopIfTrue="1">
      <formula>IF(AND(B5&lt;&gt;"",C5=""),TRUE)</formula>
    </cfRule>
  </conditionalFormatting>
  <conditionalFormatting sqref="A5">
    <cfRule type="expression" dxfId="47" priority="24" stopIfTrue="1">
      <formula>IF(AND(LEN($A5)&gt;0,$A5&lt;&gt;$F5),TRUE,FALSE)</formula>
    </cfRule>
  </conditionalFormatting>
  <conditionalFormatting sqref="A6">
    <cfRule type="expression" dxfId="46" priority="23" stopIfTrue="1">
      <formula>IF(AND(LEN($A6)&gt;0,$A6&lt;&gt;$F6),TRUE,FALSE)</formula>
    </cfRule>
  </conditionalFormatting>
  <conditionalFormatting sqref="G5">
    <cfRule type="expression" dxfId="45" priority="22" stopIfTrue="1">
      <formula>IF(FIND("Enter smelter details",G5),TRUE)</formula>
    </cfRule>
  </conditionalFormatting>
  <conditionalFormatting sqref="F5">
    <cfRule type="expression" dxfId="44" priority="21" stopIfTrue="1">
      <formula>IF(AND(LEN($A5)&gt;0,$A5&lt;&gt;$F5),TRUE,FALSE)</formula>
    </cfRule>
  </conditionalFormatting>
  <conditionalFormatting sqref="G6">
    <cfRule type="expression" dxfId="43" priority="20" stopIfTrue="1">
      <formula>IF(FIND("Enter smelter details",G6),TRUE)</formula>
    </cfRule>
  </conditionalFormatting>
  <conditionalFormatting sqref="E6">
    <cfRule type="expression" dxfId="42" priority="18" stopIfTrue="1">
      <formula>IF(AND(E6="",$C6=$X$4),TRUE)</formula>
    </cfRule>
    <cfRule type="expression" dxfId="41" priority="19" stopIfTrue="1">
      <formula>IF(FIND("!",E6),TRUE)</formula>
    </cfRule>
  </conditionalFormatting>
  <conditionalFormatting sqref="G7">
    <cfRule type="expression" dxfId="39" priority="16" stopIfTrue="1">
      <formula>IF(FIND("Enter smelter details",G7),TRUE)</formula>
    </cfRule>
  </conditionalFormatting>
  <conditionalFormatting sqref="E7">
    <cfRule type="expression" dxfId="38" priority="14" stopIfTrue="1">
      <formula>IF(AND(E7="",$C7=$X$4),TRUE)</formula>
    </cfRule>
    <cfRule type="expression" dxfId="37" priority="15" stopIfTrue="1">
      <formula>IF(FIND("!",E7),TRUE)</formula>
    </cfRule>
  </conditionalFormatting>
  <conditionalFormatting sqref="F7">
    <cfRule type="expression" dxfId="36" priority="13" stopIfTrue="1">
      <formula>IF(AND(LEN($A7)&gt;0,$A7&lt;&gt;$F7),TRUE,FALSE)</formula>
    </cfRule>
  </conditionalFormatting>
  <conditionalFormatting sqref="G8">
    <cfRule type="expression" dxfId="35" priority="12" stopIfTrue="1">
      <formula>IF(FIND("Enter smelter details",G8),TRUE)</formula>
    </cfRule>
  </conditionalFormatting>
  <conditionalFormatting sqref="E8">
    <cfRule type="expression" dxfId="34" priority="10" stopIfTrue="1">
      <formula>IF(AND(E8="",$C8=$X$4),TRUE)</formula>
    </cfRule>
    <cfRule type="expression" dxfId="33" priority="11" stopIfTrue="1">
      <formula>IF(FIND("!",E8),TRUE)</formula>
    </cfRule>
  </conditionalFormatting>
  <conditionalFormatting sqref="F8">
    <cfRule type="expression" dxfId="32" priority="9" stopIfTrue="1">
      <formula>IF(AND(LEN($A8)&gt;0,$A8&lt;&gt;$F8),TRUE,FALSE)</formula>
    </cfRule>
  </conditionalFormatting>
  <conditionalFormatting sqref="D9:D11">
    <cfRule type="expression" dxfId="31" priority="1" stopIfTrue="1">
      <formula>IF(AND(LEN($C9) &gt;0, ($C9 &lt;&gt; "Smelter Not Listed")),1,0)</formula>
    </cfRule>
    <cfRule type="expression" dxfId="30" priority="6" stopIfTrue="1">
      <formula>IF(AND(D9="",$C9=$X$4),TRUE)</formula>
    </cfRule>
    <cfRule type="expression" dxfId="29" priority="7" stopIfTrue="1">
      <formula>IF(FIND("!",D9),TRUE)</formula>
    </cfRule>
  </conditionalFormatting>
  <conditionalFormatting sqref="G9:G11">
    <cfRule type="expression" dxfId="28" priority="8" stopIfTrue="1">
      <formula>IF(FIND("Enter smelter details",G9),TRUE)</formula>
    </cfRule>
  </conditionalFormatting>
  <conditionalFormatting sqref="E9:E11">
    <cfRule type="expression" dxfId="27" priority="4" stopIfTrue="1">
      <formula>IF(AND(E9="",$C9=$X$4),TRUE)</formula>
    </cfRule>
    <cfRule type="expression" dxfId="26" priority="5" stopIfTrue="1">
      <formula>IF(FIND("!",E9),TRUE)</formula>
    </cfRule>
  </conditionalFormatting>
  <conditionalFormatting sqref="F9:F11">
    <cfRule type="expression" dxfId="25" priority="3" stopIfTrue="1">
      <formula>IF(AND(LEN($A9)&gt;0,$A9&lt;&gt;$F9),TRUE,FALSE)</formula>
    </cfRule>
  </conditionalFormatting>
  <conditionalFormatting sqref="C9:C11">
    <cfRule type="expression" dxfId="24" priority="2" stopIfTrue="1">
      <formula>IF(AND(B9&lt;&gt;"",C9=""),TRUE)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D11" sqref="D11"/>
    </sheetView>
  </sheetViews>
  <sheetFormatPr defaultColWidth="8.81640625" defaultRowHeight="12.6"/>
  <cols>
    <col min="1" max="1" width="45.1796875" style="22" customWidth="1"/>
    <col min="2" max="2" width="42.81640625" style="25" customWidth="1"/>
    <col min="3" max="3" width="51.453125" style="22" customWidth="1"/>
    <col min="4" max="4" width="29.1796875" style="25" customWidth="1"/>
    <col min="5" max="5" width="9" style="24" customWidth="1"/>
    <col min="6" max="6" width="13.453125" style="22" hidden="1" customWidth="1"/>
    <col min="7" max="7" width="13.36328125" style="22" hidden="1" customWidth="1"/>
    <col min="8" max="8" width="9" style="22" hidden="1" customWidth="1"/>
    <col min="9" max="9" width="9" style="188" hidden="1" customWidth="1"/>
    <col min="10" max="10" width="48.81640625" style="22" hidden="1" customWidth="1"/>
    <col min="11" max="11" width="9" style="22" hidden="1" customWidth="1"/>
    <col min="12" max="13" width="8.81640625" style="22" hidden="1" customWidth="1"/>
    <col min="14" max="18" width="8.81640625" style="22" customWidth="1"/>
    <col min="19" max="16384" width="8.81640625" style="22"/>
  </cols>
  <sheetData>
    <row r="1" spans="1:10" ht="32.4">
      <c r="A1" s="448" t="str">
        <f ca="1">OFFSET(L!$C$1,MATCH("Checker"&amp;ADDRESS(ROW(),COLUMN(),4),L!$A:$A,0)-1,SL,,)</f>
        <v>To ensure all required fields have been populated before submitting to your customers review form for any line items highlighted in red</v>
      </c>
      <c r="B1" s="448"/>
      <c r="C1" s="448"/>
      <c r="D1" s="151" t="str">
        <f ca="1">OFFSET(L!$C$1,MATCH("Checker"&amp;ADDRESS(ROW(),COLUMN(),4),L!$A:$A,0)-1,SL,,)</f>
        <v>Required fields remaining to be completed</v>
      </c>
      <c r="E1" s="88" t="s">
        <v>929</v>
      </c>
    </row>
    <row r="2" spans="1:10" ht="16.2">
      <c r="A2" s="81" t="s">
        <v>1026</v>
      </c>
      <c r="B2" s="82" t="str">
        <f>IF(F62=1,"Click here to return to Smelter List","")</f>
        <v/>
      </c>
      <c r="C2" s="155" t="str">
        <f>IF(F61=1,"Click here to return to Product List","")</f>
        <v>Click here to return to Product List</v>
      </c>
      <c r="D2" s="193" t="str">
        <f ca="1">IF(H67=0,"0",H67)</f>
        <v>0</v>
      </c>
    </row>
    <row r="3" spans="1:10" ht="16.2">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FCT Assembly</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B. Product (or List of Products)</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Go to Product List tab to enter products this declaration applies to</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Tyler Campos</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tcampos@fctassembly.com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970-346-8002</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Tyler Campos</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tcampos@fctassembly.com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970-346-8002</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43221</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
      <c r="A14" s="106" t="str">
        <f ca="1">Declaration!B25</f>
        <v>1) Is any 3TG intentionally added or used in the product(s) or in the production process? (*)</v>
      </c>
      <c r="B14" s="109"/>
      <c r="C14" s="109"/>
      <c r="D14" s="113"/>
      <c r="E14" s="88" t="s">
        <v>933</v>
      </c>
      <c r="F14" s="110"/>
      <c r="G14" s="24"/>
      <c r="H14" s="87">
        <f t="shared" si="2"/>
        <v>0</v>
      </c>
    </row>
    <row r="15" spans="1:10" ht="26.4">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0.4">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IF($B$17="Yes",Declaration!D34,0)</f>
        <v>0</v>
      </c>
      <c r="C22" s="106" t="str">
        <f t="shared" ca="1" si="3"/>
        <v>Complete</v>
      </c>
      <c r="D22" s="114" t="str">
        <f>IF(H22=1,"Click here to answer question 2 for Gold","")</f>
        <v/>
      </c>
      <c r="E22" s="88" t="s">
        <v>930</v>
      </c>
      <c r="F22" s="111">
        <f>IF(B$17="No",0,1)</f>
        <v>0</v>
      </c>
      <c r="G22" s="85">
        <f t="shared" si="4"/>
        <v>1</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IF(AND($B$17="Yes",$B$22="Yes"),Declaration!D40,0)</f>
        <v>0</v>
      </c>
      <c r="C27" s="106" t="str">
        <f t="shared" ca="1" si="3"/>
        <v>Complete</v>
      </c>
      <c r="D27" s="114" t="str">
        <f>IF(H27=1,"Click here to answer question 3 for Gold","")</f>
        <v/>
      </c>
      <c r="E27" s="88" t="s">
        <v>930</v>
      </c>
      <c r="F27" s="111">
        <f>IF(OR(B17="No",B22="No"),0,1)</f>
        <v>0</v>
      </c>
      <c r="G27" s="85">
        <f t="shared" si="5"/>
        <v>1</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799999999999997">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IF(AND($B$17="Yes",$B$22="Yes"),Declaration!D46,0)</f>
        <v>0</v>
      </c>
      <c r="C32" s="106" t="str">
        <f ca="1">IF(H32=1,J32,I32)</f>
        <v>Complete</v>
      </c>
      <c r="D32" s="114" t="str">
        <f>IF(H32=1,"Click here to answer question 4 for Gold","")</f>
        <v/>
      </c>
      <c r="E32" s="88" t="s">
        <v>1452</v>
      </c>
      <c r="F32" s="111">
        <f>F27</f>
        <v>0</v>
      </c>
      <c r="G32" s="85">
        <f>IF(B32=0,1,0)</f>
        <v>1</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7.799999999999997">
      <c r="A34" s="106" t="str">
        <f ca="1">Declaration!B49</f>
        <v>5) What percentage of relevant suppliers have provided a response to your supply chain survey?  (*)</v>
      </c>
      <c r="B34" s="109"/>
      <c r="C34" s="109"/>
      <c r="D34" s="113"/>
      <c r="E34" s="88" t="s">
        <v>930</v>
      </c>
      <c r="F34" s="110"/>
      <c r="G34" s="24"/>
      <c r="H34" s="24"/>
    </row>
    <row r="35" spans="1:10" ht="26.4">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4">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4">
      <c r="A37" s="107" t="str">
        <f ca="1">Declaration!B52</f>
        <v xml:space="preserve">Gold  </v>
      </c>
      <c r="B37" s="106">
        <f>IF(AND($B$17="Yes",$B$22="Yes"),Declaration!D52,0)</f>
        <v>0</v>
      </c>
      <c r="C37" s="106" t="str">
        <f t="shared" ca="1" si="3"/>
        <v>Complete</v>
      </c>
      <c r="D37" s="112" t="str">
        <f>IF(H37=1,"Click here to answer question 5 for Gold","")</f>
        <v/>
      </c>
      <c r="E37" s="88" t="s">
        <v>929</v>
      </c>
      <c r="F37" s="111">
        <f>F27</f>
        <v>0</v>
      </c>
      <c r="G37" s="85">
        <f t="shared" si="5"/>
        <v>1</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4">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0.4">
      <c r="A39" s="106" t="str">
        <f ca="1">Declaration!B55</f>
        <v>6) Have you identified all of the smelters supplying the 3TG to your supply chain?  (*)</v>
      </c>
      <c r="B39" s="109"/>
      <c r="C39" s="109"/>
      <c r="D39" s="113"/>
      <c r="E39" s="88" t="s">
        <v>931</v>
      </c>
      <c r="F39" s="110"/>
      <c r="G39" s="24"/>
      <c r="H39" s="24"/>
    </row>
    <row r="40" spans="1:10" ht="51.6">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6">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6">
      <c r="A42" s="107" t="str">
        <f ca="1">Declaration!B58</f>
        <v xml:space="preserve">Gold  </v>
      </c>
      <c r="B42" s="106">
        <f>IF(AND($B$17="Yes",$B$22="Yes"),Declaration!D58,0)</f>
        <v>0</v>
      </c>
      <c r="C42" s="106" t="str">
        <f t="shared" ca="1" si="3"/>
        <v>Complete</v>
      </c>
      <c r="D42" s="114" t="str">
        <f>IF(H42=1,"Click here to answer question 6 for Gold","")</f>
        <v/>
      </c>
      <c r="E42" s="88" t="s">
        <v>1448</v>
      </c>
      <c r="F42" s="111">
        <f>F27</f>
        <v>0</v>
      </c>
      <c r="G42" s="85">
        <f t="shared" si="5"/>
        <v>1</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6">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IF(AND($B$17="Yes",$B$22="Yes"),Declaration!D64,0)</f>
        <v>0</v>
      </c>
      <c r="C47" s="106" t="str">
        <f t="shared" ca="1" si="3"/>
        <v>Complete</v>
      </c>
      <c r="D47" s="115" t="str">
        <f>IF(H47=1,"Click here to answer question 7 for Gold","")</f>
        <v/>
      </c>
      <c r="E47" s="88" t="s">
        <v>930</v>
      </c>
      <c r="F47" s="111">
        <f>F27</f>
        <v>0</v>
      </c>
      <c r="G47" s="85">
        <f t="shared" si="5"/>
        <v>1</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2">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No</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49999999999997"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0.4">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4"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One or more product / item numbers have been provided</v>
      </c>
      <c r="C61" s="106" t="str">
        <f t="shared" ca="1" si="3"/>
        <v>Complete</v>
      </c>
      <c r="D61" s="112" t="str">
        <f>IF(H61=1,"Click here to enter detail on Product List tab","")</f>
        <v/>
      </c>
      <c r="E61" s="88" t="s">
        <v>1452</v>
      </c>
      <c r="F61" s="111">
        <f>IF(B5=Declaration!Q9,1,0)</f>
        <v>1</v>
      </c>
      <c r="G61" s="85">
        <f>IF('Product List'!B6="",1,0)</f>
        <v>0</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IF(H62=0,"","Click here to provide smelter information")</f>
        <v/>
      </c>
      <c r="E62" s="88" t="s">
        <v>1452</v>
      </c>
      <c r="F62" s="111">
        <f>F25</f>
        <v>0</v>
      </c>
      <c r="G62" s="85">
        <f>IF(AND(COUNTIF(SmelterIdetifiedForMetal,"Tantalum")&gt;0,COUNTIF('Smelter List'!AB$5:AB$2493,"Tantalum?*")&gt;0),0,1)</f>
        <v>1</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List'!AB$5:AB$2493,"Tin?*")&gt;0),0,1)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IF(K64=1,L64,IF(B17="No","Not Required",IF(G64=0,I64,J64)))</f>
        <v>Not Required</v>
      </c>
      <c r="D64" s="112" t="str">
        <f>IF(H64=0,"","Click here to provide smelter information")</f>
        <v/>
      </c>
      <c r="E64" s="88" t="s">
        <v>930</v>
      </c>
      <c r="F64" s="111">
        <f>F27</f>
        <v>0</v>
      </c>
      <c r="G64" s="85">
        <f>IF(AND(COUNTIF(SmelterIdetifiedForMetal,"Gold")&gt;0,COUNTIF('Smelter List'!AB$5:AB$2493,"Gold?*")&gt;0),0,1)</f>
        <v>1</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IF(H65=0,"","Click here to provide smelter information")</f>
        <v/>
      </c>
      <c r="E65" s="88" t="s">
        <v>930</v>
      </c>
      <c r="F65" s="111">
        <f>F28</f>
        <v>0</v>
      </c>
      <c r="G65" s="85">
        <f>IF(AND(COUNTIF(SmelterIdetifiedForMetal,"Tungsten")&gt;0,COUNTIF('Smelter List'!AB$5:AB$2493,"Tungsten?*")&gt;0),0,1)</f>
        <v>1</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2">
      <c r="A66" s="210" t="s">
        <v>3046</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17" sqref="B17"/>
    </sheetView>
  </sheetViews>
  <sheetFormatPr defaultColWidth="8.81640625" defaultRowHeight="12.6"/>
  <cols>
    <col min="1" max="1" width="3.1796875" style="121" customWidth="1"/>
    <col min="2" max="2" width="39.81640625" style="122" customWidth="1"/>
    <col min="3" max="3" width="39.81640625" style="121" customWidth="1"/>
    <col min="4" max="4" width="58.81640625" style="121" customWidth="1"/>
    <col min="5" max="5" width="1.6328125" style="121" customWidth="1"/>
    <col min="6" max="6" width="9" customWidth="1"/>
    <col min="7" max="16384" width="8.81640625" style="26"/>
  </cols>
  <sheetData>
    <row r="1" spans="1:6" ht="35.1" customHeight="1" thickTop="1">
      <c r="A1" s="450" t="str">
        <f ca="1">OFFSET(L!$C$1,MATCH("Product List"&amp;ADDRESS(ROW(),COLUMN(),4),L!$A:$A,0)-1,SL,,)</f>
        <v>Completion required only if reporting level "Product (or List of Products)" selected on the 'Declaration' worksheet.</v>
      </c>
      <c r="B1" s="451"/>
      <c r="C1" s="451"/>
      <c r="D1" s="451"/>
      <c r="E1" s="150"/>
    </row>
    <row r="2" spans="1:6" ht="13.2">
      <c r="A2" s="29"/>
      <c r="B2" s="152"/>
      <c r="C2" s="152"/>
      <c r="D2"/>
      <c r="E2" s="30"/>
    </row>
    <row r="3" spans="1:6" ht="13.2">
      <c r="A3" s="29"/>
      <c r="B3" s="152"/>
      <c r="C3" s="152"/>
      <c r="D3" s="152"/>
      <c r="E3" s="30"/>
    </row>
    <row r="4" spans="1:6" ht="15.75" customHeight="1">
      <c r="A4" s="29"/>
      <c r="B4" s="449" t="s">
        <v>1026</v>
      </c>
      <c r="C4" s="449"/>
      <c r="D4" s="449"/>
      <c r="E4" s="30"/>
    </row>
    <row r="5" spans="1:6" ht="1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30">
      <c r="A6" s="162"/>
      <c r="B6" s="153" t="s">
        <v>15434</v>
      </c>
      <c r="C6" s="116" t="s">
        <v>15435</v>
      </c>
      <c r="D6" s="116" t="s">
        <v>15426</v>
      </c>
      <c r="E6" s="32"/>
      <c r="F6"/>
    </row>
    <row r="7" spans="1:6" s="33" customFormat="1" ht="15">
      <c r="A7" s="163"/>
      <c r="B7" s="153" t="s">
        <v>15436</v>
      </c>
      <c r="C7" s="116" t="s">
        <v>15437</v>
      </c>
      <c r="D7" s="116" t="s">
        <v>15438</v>
      </c>
      <c r="E7" s="32"/>
      <c r="F7"/>
    </row>
    <row r="8" spans="1:6" s="33" customFormat="1" ht="15">
      <c r="A8" s="163"/>
      <c r="B8" s="153" t="s">
        <v>15439</v>
      </c>
      <c r="C8" s="116" t="s">
        <v>15427</v>
      </c>
      <c r="D8" s="116" t="s">
        <v>15440</v>
      </c>
      <c r="E8" s="32"/>
      <c r="F8"/>
    </row>
    <row r="9" spans="1:6" s="33" customFormat="1" ht="15">
      <c r="A9" s="163"/>
      <c r="B9" s="153" t="s">
        <v>15428</v>
      </c>
      <c r="C9" s="116" t="s">
        <v>15428</v>
      </c>
      <c r="D9" s="116" t="s">
        <v>15429</v>
      </c>
      <c r="E9" s="32"/>
      <c r="F9"/>
    </row>
    <row r="10" spans="1:6" s="33" customFormat="1" ht="15">
      <c r="A10" s="163"/>
      <c r="B10" s="153" t="s">
        <v>15441</v>
      </c>
      <c r="C10" s="116"/>
      <c r="D10" s="116" t="s">
        <v>15442</v>
      </c>
      <c r="E10" s="32"/>
      <c r="F10"/>
    </row>
    <row r="11" spans="1:6" s="33" customFormat="1" ht="15">
      <c r="A11" s="163"/>
      <c r="B11" s="153" t="s">
        <v>15443</v>
      </c>
      <c r="C11" s="116"/>
      <c r="D11" s="116" t="s">
        <v>15444</v>
      </c>
      <c r="E11" s="32"/>
      <c r="F11"/>
    </row>
    <row r="12" spans="1:6" s="33" customFormat="1" ht="15">
      <c r="A12" s="163"/>
      <c r="B12" s="153"/>
      <c r="C12" s="116"/>
      <c r="D12" s="116"/>
      <c r="E12" s="32"/>
      <c r="F12"/>
    </row>
    <row r="13" spans="1:6" s="33" customFormat="1" ht="15">
      <c r="A13" s="163"/>
      <c r="B13" s="153"/>
      <c r="C13" s="116"/>
      <c r="D13" s="116"/>
      <c r="E13" s="32"/>
      <c r="F13"/>
    </row>
    <row r="14" spans="1:6" s="33" customFormat="1" ht="15">
      <c r="A14" s="163"/>
      <c r="B14" s="153"/>
      <c r="C14" s="116"/>
      <c r="D14" s="116"/>
      <c r="E14" s="32"/>
      <c r="F14"/>
    </row>
    <row r="15" spans="1:6" s="33" customFormat="1" ht="15">
      <c r="A15" s="163"/>
      <c r="B15" s="153"/>
      <c r="C15" s="116"/>
      <c r="D15" s="116"/>
      <c r="E15" s="32"/>
      <c r="F15"/>
    </row>
    <row r="16" spans="1:6" s="33" customFormat="1" ht="15">
      <c r="A16" s="163"/>
      <c r="B16" s="153"/>
      <c r="C16" s="116"/>
      <c r="D16" s="116"/>
      <c r="E16" s="32"/>
      <c r="F16"/>
    </row>
    <row r="17" spans="1:6" s="33" customFormat="1" ht="15">
      <c r="A17" s="163"/>
      <c r="B17" s="153"/>
      <c r="C17" s="116"/>
      <c r="D17" s="116"/>
      <c r="E17" s="32"/>
      <c r="F17"/>
    </row>
    <row r="18" spans="1:6" s="33" customFormat="1" ht="15">
      <c r="A18" s="163"/>
      <c r="B18" s="153"/>
      <c r="C18" s="116"/>
      <c r="D18" s="116"/>
      <c r="E18" s="32"/>
      <c r="F18"/>
    </row>
    <row r="19" spans="1:6" s="33" customFormat="1" ht="15">
      <c r="A19" s="163"/>
      <c r="B19" s="153"/>
      <c r="C19" s="116"/>
      <c r="D19" s="116"/>
      <c r="E19" s="32"/>
      <c r="F19"/>
    </row>
    <row r="20" spans="1:6" s="33" customFormat="1" ht="15">
      <c r="A20" s="163"/>
      <c r="B20" s="153"/>
      <c r="C20" s="116"/>
      <c r="D20" s="116"/>
      <c r="E20" s="32"/>
      <c r="F20"/>
    </row>
    <row r="21" spans="1:6" s="33" customFormat="1" ht="15">
      <c r="A21" s="163"/>
      <c r="B21" s="153"/>
      <c r="C21" s="116"/>
      <c r="D21" s="116"/>
      <c r="E21" s="32"/>
      <c r="F21"/>
    </row>
    <row r="22" spans="1:6" s="33" customFormat="1" ht="15">
      <c r="A22" s="163"/>
      <c r="B22" s="153"/>
      <c r="C22" s="116"/>
      <c r="D22" s="116"/>
      <c r="E22" s="32"/>
      <c r="F22"/>
    </row>
    <row r="23" spans="1:6" s="33" customFormat="1" ht="15">
      <c r="A23" s="163"/>
      <c r="B23" s="153"/>
      <c r="C23" s="116"/>
      <c r="D23" s="116"/>
      <c r="E23" s="32"/>
      <c r="F23"/>
    </row>
    <row r="24" spans="1:6" s="33" customFormat="1" ht="15">
      <c r="A24" s="163"/>
      <c r="B24" s="153"/>
      <c r="C24" s="116"/>
      <c r="D24" s="116"/>
      <c r="E24" s="32"/>
      <c r="F24"/>
    </row>
    <row r="25" spans="1:6" s="33" customFormat="1" ht="15">
      <c r="A25" s="163"/>
      <c r="B25" s="153"/>
      <c r="C25" s="116"/>
      <c r="D25" s="116"/>
      <c r="E25" s="32"/>
      <c r="F25"/>
    </row>
    <row r="26" spans="1:6" s="33" customFormat="1" ht="15">
      <c r="A26" s="163"/>
      <c r="B26" s="153"/>
      <c r="C26" s="116"/>
      <c r="D26" s="116"/>
      <c r="E26" s="32"/>
      <c r="F26"/>
    </row>
    <row r="27" spans="1:6" s="33" customFormat="1" ht="15">
      <c r="A27" s="163"/>
      <c r="B27" s="153"/>
      <c r="C27" s="116"/>
      <c r="D27" s="116"/>
      <c r="E27" s="32"/>
      <c r="F27"/>
    </row>
    <row r="28" spans="1:6" s="33" customFormat="1" ht="15">
      <c r="A28" s="163"/>
      <c r="B28" s="153"/>
      <c r="C28" s="116"/>
      <c r="D28" s="116"/>
      <c r="E28" s="32"/>
      <c r="F28"/>
    </row>
    <row r="29" spans="1:6" s="33" customFormat="1" ht="15">
      <c r="A29" s="163"/>
      <c r="B29" s="153"/>
      <c r="C29" s="116"/>
      <c r="D29" s="116"/>
      <c r="E29" s="32"/>
      <c r="F29"/>
    </row>
    <row r="30" spans="1:6" s="33" customFormat="1" ht="15">
      <c r="A30" s="163"/>
      <c r="B30" s="153"/>
      <c r="C30" s="116"/>
      <c r="D30" s="116"/>
      <c r="E30" s="32"/>
      <c r="F30"/>
    </row>
    <row r="31" spans="1:6" s="33" customFormat="1" ht="15">
      <c r="A31" s="163"/>
      <c r="B31" s="153"/>
      <c r="C31" s="116"/>
      <c r="D31" s="116"/>
      <c r="E31" s="32"/>
      <c r="F31"/>
    </row>
    <row r="32" spans="1:6" s="33" customFormat="1" ht="15">
      <c r="A32" s="163"/>
      <c r="B32" s="153"/>
      <c r="C32" s="116"/>
      <c r="D32" s="116"/>
      <c r="E32" s="32"/>
      <c r="F32"/>
    </row>
    <row r="33" spans="1:6" s="33" customFormat="1" ht="15">
      <c r="A33" s="163"/>
      <c r="B33" s="153"/>
      <c r="C33" s="116"/>
      <c r="D33" s="116"/>
      <c r="E33" s="32"/>
      <c r="F33"/>
    </row>
    <row r="34" spans="1:6" s="33" customFormat="1" ht="15">
      <c r="A34" s="163"/>
      <c r="B34" s="153"/>
      <c r="C34" s="116"/>
      <c r="D34" s="116"/>
      <c r="E34" s="32"/>
      <c r="F34"/>
    </row>
    <row r="35" spans="1:6" s="33" customFormat="1" ht="15">
      <c r="A35" s="163"/>
      <c r="B35" s="153"/>
      <c r="C35" s="116"/>
      <c r="D35" s="116"/>
      <c r="E35" s="32"/>
      <c r="F35"/>
    </row>
    <row r="36" spans="1:6" s="33" customFormat="1" ht="15">
      <c r="A36" s="163"/>
      <c r="B36" s="153"/>
      <c r="C36" s="116"/>
      <c r="D36" s="116"/>
      <c r="E36" s="32"/>
      <c r="F36"/>
    </row>
    <row r="37" spans="1:6" s="33" customFormat="1" ht="15">
      <c r="A37" s="163"/>
      <c r="B37" s="153"/>
      <c r="C37" s="116"/>
      <c r="D37" s="116"/>
      <c r="E37" s="32"/>
      <c r="F37"/>
    </row>
    <row r="38" spans="1:6" s="33" customFormat="1" ht="15">
      <c r="A38" s="163"/>
      <c r="B38" s="153"/>
      <c r="C38" s="116"/>
      <c r="D38" s="116"/>
      <c r="E38" s="32"/>
      <c r="F38"/>
    </row>
    <row r="39" spans="1:6" s="33" customFormat="1" ht="15">
      <c r="A39" s="163"/>
      <c r="B39" s="153"/>
      <c r="C39" s="116"/>
      <c r="D39" s="116"/>
      <c r="E39" s="32"/>
      <c r="F39"/>
    </row>
    <row r="40" spans="1:6" s="33" customFormat="1" ht="15">
      <c r="A40" s="163"/>
      <c r="B40" s="153"/>
      <c r="C40" s="116"/>
      <c r="D40" s="116"/>
      <c r="E40" s="32"/>
      <c r="F40"/>
    </row>
    <row r="41" spans="1:6" s="33" customFormat="1" ht="15">
      <c r="A41" s="163"/>
      <c r="B41" s="153"/>
      <c r="C41" s="116"/>
      <c r="D41" s="116"/>
      <c r="E41" s="32"/>
      <c r="F41"/>
    </row>
    <row r="42" spans="1:6" s="33" customFormat="1" ht="15">
      <c r="A42" s="163"/>
      <c r="B42" s="153"/>
      <c r="C42" s="116"/>
      <c r="D42" s="116"/>
      <c r="E42" s="32"/>
      <c r="F42"/>
    </row>
    <row r="43" spans="1:6" s="33" customFormat="1" ht="15">
      <c r="A43" s="163"/>
      <c r="B43" s="153"/>
      <c r="C43" s="116"/>
      <c r="D43" s="116"/>
      <c r="E43" s="32"/>
      <c r="F43"/>
    </row>
    <row r="44" spans="1:6" s="33" customFormat="1" ht="15">
      <c r="A44" s="163"/>
      <c r="B44" s="153"/>
      <c r="C44" s="116"/>
      <c r="D44" s="116"/>
      <c r="E44" s="32"/>
      <c r="F44"/>
    </row>
    <row r="45" spans="1:6" s="33" customFormat="1" ht="15">
      <c r="A45" s="163"/>
      <c r="B45" s="153"/>
      <c r="C45" s="116"/>
      <c r="D45" s="116"/>
      <c r="E45" s="32"/>
      <c r="F45"/>
    </row>
    <row r="46" spans="1:6" s="33" customFormat="1" ht="15">
      <c r="A46" s="163"/>
      <c r="B46" s="153"/>
      <c r="C46" s="116"/>
      <c r="D46" s="116"/>
      <c r="E46" s="32"/>
      <c r="F46"/>
    </row>
    <row r="47" spans="1:6" s="33" customFormat="1" ht="15">
      <c r="A47" s="163"/>
      <c r="B47" s="153"/>
      <c r="C47" s="116"/>
      <c r="D47" s="116"/>
      <c r="E47" s="32"/>
      <c r="F47"/>
    </row>
    <row r="48" spans="1:6" s="33" customFormat="1" ht="15">
      <c r="A48" s="163"/>
      <c r="B48" s="153"/>
      <c r="C48" s="116"/>
      <c r="D48" s="116"/>
      <c r="E48" s="32"/>
      <c r="F48"/>
    </row>
    <row r="49" spans="1:6" s="33" customFormat="1" ht="15">
      <c r="A49" s="163"/>
      <c r="B49" s="153"/>
      <c r="C49" s="116"/>
      <c r="D49" s="116"/>
      <c r="E49" s="32"/>
      <c r="F49"/>
    </row>
    <row r="50" spans="1:6" s="33" customFormat="1" ht="15">
      <c r="A50" s="163"/>
      <c r="B50" s="153"/>
      <c r="C50" s="116"/>
      <c r="D50" s="116"/>
      <c r="E50" s="32"/>
      <c r="F50"/>
    </row>
    <row r="51" spans="1:6" s="33" customFormat="1" ht="15">
      <c r="A51" s="163"/>
      <c r="B51" s="153"/>
      <c r="C51" s="116"/>
      <c r="D51" s="116"/>
      <c r="E51" s="32"/>
      <c r="F51"/>
    </row>
    <row r="52" spans="1:6" s="33" customFormat="1" ht="15">
      <c r="A52" s="163"/>
      <c r="B52" s="153"/>
      <c r="C52" s="116"/>
      <c r="D52" s="116"/>
      <c r="E52" s="32"/>
      <c r="F52"/>
    </row>
    <row r="53" spans="1:6" s="33" customFormat="1" ht="15">
      <c r="A53" s="163"/>
      <c r="B53" s="153"/>
      <c r="C53" s="116"/>
      <c r="D53" s="116"/>
      <c r="E53" s="32"/>
      <c r="F53"/>
    </row>
    <row r="54" spans="1:6" s="33" customFormat="1" ht="15">
      <c r="A54" s="163"/>
      <c r="B54" s="153"/>
      <c r="C54" s="116"/>
      <c r="D54" s="116"/>
      <c r="E54" s="32"/>
      <c r="F54"/>
    </row>
    <row r="55" spans="1:6" s="33" customFormat="1" ht="15">
      <c r="A55" s="163"/>
      <c r="B55" s="153"/>
      <c r="C55" s="116"/>
      <c r="D55" s="116"/>
      <c r="E55" s="32"/>
      <c r="F55"/>
    </row>
    <row r="56" spans="1:6" s="33" customFormat="1" ht="15">
      <c r="A56" s="163"/>
      <c r="B56" s="153"/>
      <c r="C56" s="116"/>
      <c r="D56" s="116"/>
      <c r="E56" s="32"/>
      <c r="F56"/>
    </row>
    <row r="57" spans="1:6" s="33" customFormat="1" ht="15">
      <c r="A57" s="163"/>
      <c r="B57" s="153"/>
      <c r="C57" s="116"/>
      <c r="D57" s="116"/>
      <c r="E57" s="32"/>
      <c r="F57"/>
    </row>
    <row r="58" spans="1:6" s="33" customFormat="1" ht="15">
      <c r="A58" s="163"/>
      <c r="B58" s="153"/>
      <c r="C58" s="116"/>
      <c r="D58" s="116"/>
      <c r="E58" s="32"/>
      <c r="F58"/>
    </row>
    <row r="59" spans="1:6" s="33" customFormat="1" ht="15">
      <c r="A59" s="163"/>
      <c r="B59" s="153"/>
      <c r="C59" s="116"/>
      <c r="D59" s="116"/>
      <c r="E59" s="32"/>
      <c r="F59"/>
    </row>
    <row r="60" spans="1:6" s="33" customFormat="1" ht="15">
      <c r="A60" s="163"/>
      <c r="B60" s="153"/>
      <c r="C60" s="116"/>
      <c r="D60" s="116"/>
      <c r="E60" s="32"/>
      <c r="F60"/>
    </row>
    <row r="61" spans="1:6" s="33" customFormat="1" ht="15">
      <c r="A61" s="163"/>
      <c r="B61" s="153"/>
      <c r="C61" s="116"/>
      <c r="D61" s="116"/>
      <c r="E61" s="32"/>
      <c r="F61"/>
    </row>
    <row r="62" spans="1:6" s="33" customFormat="1" ht="15">
      <c r="A62" s="163"/>
      <c r="B62" s="153"/>
      <c r="C62" s="116"/>
      <c r="D62" s="116"/>
      <c r="E62" s="32"/>
      <c r="F62"/>
    </row>
    <row r="63" spans="1:6" s="33" customFormat="1" ht="15">
      <c r="A63" s="163"/>
      <c r="B63" s="153"/>
      <c r="C63" s="116"/>
      <c r="D63" s="116"/>
      <c r="E63" s="32"/>
      <c r="F63"/>
    </row>
    <row r="64" spans="1:6" s="33" customFormat="1" ht="15">
      <c r="A64" s="163"/>
      <c r="B64" s="153"/>
      <c r="C64" s="116"/>
      <c r="D64" s="116"/>
      <c r="E64" s="32"/>
      <c r="F64"/>
    </row>
    <row r="65" spans="1:6" s="33" customFormat="1" ht="15">
      <c r="A65" s="163"/>
      <c r="B65" s="153"/>
      <c r="C65" s="116"/>
      <c r="D65" s="116"/>
      <c r="E65" s="32"/>
      <c r="F65"/>
    </row>
    <row r="66" spans="1:6" s="33" customFormat="1" ht="15">
      <c r="A66" s="163"/>
      <c r="B66" s="153"/>
      <c r="C66" s="116"/>
      <c r="D66" s="116"/>
      <c r="E66" s="32"/>
      <c r="F66"/>
    </row>
    <row r="67" spans="1:6" s="33" customFormat="1" ht="15">
      <c r="A67" s="163"/>
      <c r="B67" s="153"/>
      <c r="C67" s="116"/>
      <c r="D67" s="116"/>
      <c r="E67" s="32"/>
      <c r="F67"/>
    </row>
    <row r="68" spans="1:6" s="33" customFormat="1" ht="15">
      <c r="A68" s="163"/>
      <c r="B68" s="153"/>
      <c r="C68" s="116"/>
      <c r="D68" s="116"/>
      <c r="E68" s="32"/>
      <c r="F68"/>
    </row>
    <row r="69" spans="1:6" s="33" customFormat="1" ht="15">
      <c r="A69" s="163"/>
      <c r="B69" s="153"/>
      <c r="C69" s="116"/>
      <c r="D69" s="116"/>
      <c r="E69" s="32"/>
      <c r="F69"/>
    </row>
    <row r="70" spans="1:6" s="33" customFormat="1" ht="15">
      <c r="A70" s="163"/>
      <c r="B70" s="153"/>
      <c r="C70" s="116"/>
      <c r="D70" s="116"/>
      <c r="E70" s="32"/>
      <c r="F70"/>
    </row>
    <row r="71" spans="1:6" s="33" customFormat="1" ht="15">
      <c r="A71" s="163"/>
      <c r="B71" s="153"/>
      <c r="C71" s="116"/>
      <c r="D71" s="116"/>
      <c r="E71" s="32"/>
      <c r="F71"/>
    </row>
    <row r="72" spans="1:6" s="33" customFormat="1" ht="15">
      <c r="A72" s="163"/>
      <c r="B72" s="153"/>
      <c r="C72" s="116"/>
      <c r="D72" s="116"/>
      <c r="E72" s="32"/>
      <c r="F72"/>
    </row>
    <row r="73" spans="1:6" s="33" customFormat="1" ht="15">
      <c r="A73" s="163"/>
      <c r="B73" s="153"/>
      <c r="C73" s="116"/>
      <c r="D73" s="116"/>
      <c r="E73" s="32"/>
      <c r="F73"/>
    </row>
    <row r="74" spans="1:6" s="33" customFormat="1" ht="15">
      <c r="A74" s="163"/>
      <c r="B74" s="153"/>
      <c r="C74" s="116"/>
      <c r="D74" s="116"/>
      <c r="E74" s="32"/>
      <c r="F74"/>
    </row>
    <row r="75" spans="1:6" s="33" customFormat="1" ht="15">
      <c r="A75" s="163"/>
      <c r="B75" s="153"/>
      <c r="C75" s="116"/>
      <c r="D75" s="116"/>
      <c r="E75" s="32"/>
      <c r="F75"/>
    </row>
    <row r="76" spans="1:6" s="33" customFormat="1" ht="15">
      <c r="A76" s="163"/>
      <c r="B76" s="153"/>
      <c r="C76" s="116"/>
      <c r="D76" s="116"/>
      <c r="E76" s="32"/>
      <c r="F76"/>
    </row>
    <row r="77" spans="1:6" s="33" customFormat="1" ht="15">
      <c r="A77" s="163"/>
      <c r="B77" s="153"/>
      <c r="C77" s="116"/>
      <c r="D77" s="116"/>
      <c r="E77" s="32"/>
      <c r="F77"/>
    </row>
    <row r="78" spans="1:6" s="33" customFormat="1" ht="15">
      <c r="A78" s="163"/>
      <c r="B78" s="153"/>
      <c r="C78" s="116"/>
      <c r="D78" s="116"/>
      <c r="E78" s="32"/>
      <c r="F78"/>
    </row>
    <row r="79" spans="1:6" s="33" customFormat="1" ht="15">
      <c r="A79" s="163"/>
      <c r="B79" s="153"/>
      <c r="C79" s="116"/>
      <c r="D79" s="116"/>
      <c r="E79" s="32"/>
      <c r="F79"/>
    </row>
    <row r="80" spans="1:6" s="33" customFormat="1" ht="15">
      <c r="A80" s="163"/>
      <c r="B80" s="153"/>
      <c r="C80" s="116"/>
      <c r="D80" s="116"/>
      <c r="E80" s="32"/>
      <c r="F80"/>
    </row>
    <row r="81" spans="1:6" s="33" customFormat="1" ht="15">
      <c r="A81" s="163"/>
      <c r="B81" s="153"/>
      <c r="C81" s="116"/>
      <c r="D81" s="116"/>
      <c r="E81" s="32"/>
      <c r="F81"/>
    </row>
    <row r="82" spans="1:6" s="33" customFormat="1" ht="15">
      <c r="A82" s="163"/>
      <c r="B82" s="153"/>
      <c r="C82" s="116"/>
      <c r="D82" s="116"/>
      <c r="E82" s="32"/>
      <c r="F82"/>
    </row>
    <row r="83" spans="1:6" s="33" customFormat="1" ht="15">
      <c r="A83" s="163"/>
      <c r="B83" s="153"/>
      <c r="C83" s="116"/>
      <c r="D83" s="116"/>
      <c r="E83" s="32"/>
      <c r="F83"/>
    </row>
    <row r="84" spans="1:6" s="33" customFormat="1" ht="15">
      <c r="A84" s="163"/>
      <c r="B84" s="153"/>
      <c r="C84" s="116"/>
      <c r="D84" s="116"/>
      <c r="E84" s="32"/>
      <c r="F84"/>
    </row>
    <row r="85" spans="1:6" s="33" customFormat="1" ht="15">
      <c r="A85" s="163"/>
      <c r="B85" s="153"/>
      <c r="C85" s="116"/>
      <c r="D85" s="116"/>
      <c r="E85" s="32"/>
      <c r="F85"/>
    </row>
    <row r="86" spans="1:6" s="33" customFormat="1" ht="15">
      <c r="A86" s="163"/>
      <c r="B86" s="153"/>
      <c r="C86" s="116"/>
      <c r="D86" s="116"/>
      <c r="E86" s="32"/>
      <c r="F86"/>
    </row>
    <row r="87" spans="1:6" s="33" customFormat="1" ht="15">
      <c r="A87" s="163"/>
      <c r="B87" s="153"/>
      <c r="C87" s="116"/>
      <c r="D87" s="116"/>
      <c r="E87" s="32"/>
      <c r="F87"/>
    </row>
    <row r="88" spans="1:6" s="33" customFormat="1" ht="15">
      <c r="A88" s="163"/>
      <c r="B88" s="153"/>
      <c r="C88" s="116"/>
      <c r="D88" s="116"/>
      <c r="E88" s="32"/>
      <c r="F88"/>
    </row>
    <row r="89" spans="1:6" s="33" customFormat="1" ht="15">
      <c r="A89" s="163"/>
      <c r="B89" s="153"/>
      <c r="C89" s="116"/>
      <c r="D89" s="116"/>
      <c r="E89" s="32"/>
      <c r="F89"/>
    </row>
    <row r="90" spans="1:6" s="33" customFormat="1" ht="15">
      <c r="A90" s="163"/>
      <c r="B90" s="153"/>
      <c r="C90" s="116"/>
      <c r="D90" s="116"/>
      <c r="E90" s="32"/>
      <c r="F90"/>
    </row>
    <row r="91" spans="1:6" s="33" customFormat="1" ht="15">
      <c r="A91" s="163"/>
      <c r="B91" s="153"/>
      <c r="C91" s="116"/>
      <c r="D91" s="116"/>
      <c r="E91" s="32"/>
      <c r="F91"/>
    </row>
    <row r="92" spans="1:6" s="33" customFormat="1" ht="15">
      <c r="A92" s="163"/>
      <c r="B92" s="153"/>
      <c r="C92" s="116"/>
      <c r="D92" s="116"/>
      <c r="E92" s="32"/>
      <c r="F92"/>
    </row>
    <row r="93" spans="1:6" s="33" customFormat="1" ht="15">
      <c r="A93" s="163"/>
      <c r="B93" s="153"/>
      <c r="C93" s="116"/>
      <c r="D93" s="116"/>
      <c r="E93" s="32"/>
      <c r="F93"/>
    </row>
    <row r="94" spans="1:6" s="33" customFormat="1" ht="15">
      <c r="A94" s="163"/>
      <c r="B94" s="153"/>
      <c r="C94" s="116"/>
      <c r="D94" s="116"/>
      <c r="E94" s="32"/>
      <c r="F94"/>
    </row>
    <row r="95" spans="1:6" s="33" customFormat="1" ht="15">
      <c r="A95" s="163"/>
      <c r="B95" s="153"/>
      <c r="C95" s="116"/>
      <c r="D95" s="116"/>
      <c r="E95" s="32"/>
      <c r="F95"/>
    </row>
    <row r="96" spans="1:6" s="33" customFormat="1" ht="15">
      <c r="A96" s="163"/>
      <c r="B96" s="153"/>
      <c r="C96" s="116"/>
      <c r="D96" s="116"/>
      <c r="E96" s="32"/>
      <c r="F96"/>
    </row>
    <row r="97" spans="1:6" s="33" customFormat="1" ht="15">
      <c r="A97" s="163"/>
      <c r="B97" s="153"/>
      <c r="C97" s="116"/>
      <c r="D97" s="116"/>
      <c r="E97" s="32"/>
      <c r="F97"/>
    </row>
    <row r="98" spans="1:6" s="33" customFormat="1" ht="15">
      <c r="A98" s="163"/>
      <c r="B98" s="153"/>
      <c r="C98" s="116"/>
      <c r="D98" s="116"/>
      <c r="E98" s="32"/>
      <c r="F98"/>
    </row>
    <row r="99" spans="1:6" s="33" customFormat="1" ht="15">
      <c r="A99" s="163"/>
      <c r="B99" s="153"/>
      <c r="C99" s="116"/>
      <c r="D99" s="116"/>
      <c r="E99" s="32"/>
      <c r="F99"/>
    </row>
    <row r="100" spans="1:6" s="33" customFormat="1" ht="15">
      <c r="A100" s="163"/>
      <c r="B100" s="153"/>
      <c r="C100" s="116"/>
      <c r="D100" s="116"/>
      <c r="E100" s="32"/>
      <c r="F100"/>
    </row>
    <row r="101" spans="1:6" s="33" customFormat="1" ht="15">
      <c r="A101" s="163"/>
      <c r="B101" s="153"/>
      <c r="C101" s="116"/>
      <c r="D101" s="116"/>
      <c r="E101" s="32"/>
      <c r="F101"/>
    </row>
    <row r="102" spans="1:6" s="33" customFormat="1" ht="15">
      <c r="A102" s="163"/>
      <c r="B102" s="153"/>
      <c r="C102" s="116"/>
      <c r="D102" s="116"/>
      <c r="E102" s="32"/>
      <c r="F102"/>
    </row>
    <row r="103" spans="1:6" s="33" customFormat="1" ht="15">
      <c r="A103" s="163"/>
      <c r="B103" s="153"/>
      <c r="C103" s="116"/>
      <c r="D103" s="116"/>
      <c r="E103" s="32"/>
      <c r="F103"/>
    </row>
    <row r="104" spans="1:6" s="33" customFormat="1" ht="15">
      <c r="A104" s="163"/>
      <c r="B104" s="153"/>
      <c r="C104" s="116"/>
      <c r="D104" s="116"/>
      <c r="E104" s="32"/>
      <c r="F104"/>
    </row>
    <row r="105" spans="1:6" s="33" customFormat="1" ht="15">
      <c r="A105" s="163"/>
      <c r="B105" s="153"/>
      <c r="C105" s="116"/>
      <c r="D105" s="116"/>
      <c r="E105" s="32"/>
      <c r="F105"/>
    </row>
    <row r="106" spans="1:6" s="33" customFormat="1" ht="15">
      <c r="A106" s="163"/>
      <c r="B106" s="153"/>
      <c r="C106" s="116"/>
      <c r="D106" s="116"/>
      <c r="E106" s="32"/>
      <c r="F106"/>
    </row>
    <row r="107" spans="1:6" s="33" customFormat="1" ht="15">
      <c r="A107" s="163"/>
      <c r="B107" s="153"/>
      <c r="C107" s="116"/>
      <c r="D107" s="116"/>
      <c r="E107" s="32"/>
      <c r="F107"/>
    </row>
    <row r="108" spans="1:6" s="33" customFormat="1" ht="15">
      <c r="A108" s="163"/>
      <c r="B108" s="153"/>
      <c r="C108" s="116"/>
      <c r="D108" s="116"/>
      <c r="E108" s="32"/>
      <c r="F108"/>
    </row>
    <row r="109" spans="1:6" s="33" customFormat="1" ht="15">
      <c r="A109" s="163"/>
      <c r="B109" s="153"/>
      <c r="C109" s="116"/>
      <c r="D109" s="116"/>
      <c r="E109" s="32"/>
      <c r="F109"/>
    </row>
    <row r="110" spans="1:6" s="33" customFormat="1" ht="15">
      <c r="A110" s="163"/>
      <c r="B110" s="153"/>
      <c r="C110" s="116"/>
      <c r="D110" s="116"/>
      <c r="E110" s="32"/>
      <c r="F110"/>
    </row>
    <row r="111" spans="1:6" s="33" customFormat="1" ht="15">
      <c r="A111" s="163"/>
      <c r="B111" s="153"/>
      <c r="C111" s="116"/>
      <c r="D111" s="116"/>
      <c r="E111" s="32"/>
      <c r="F111"/>
    </row>
    <row r="112" spans="1:6" s="33" customFormat="1" ht="15">
      <c r="A112" s="163"/>
      <c r="B112" s="153"/>
      <c r="C112" s="116"/>
      <c r="D112" s="116"/>
      <c r="E112" s="32"/>
      <c r="F112"/>
    </row>
    <row r="113" spans="1:6" s="33" customFormat="1" ht="15">
      <c r="A113" s="163"/>
      <c r="B113" s="153"/>
      <c r="C113" s="116"/>
      <c r="D113" s="116"/>
      <c r="E113" s="32"/>
      <c r="F113"/>
    </row>
    <row r="114" spans="1:6" s="33" customFormat="1" ht="15">
      <c r="A114" s="163"/>
      <c r="B114" s="153"/>
      <c r="C114" s="116"/>
      <c r="D114" s="116"/>
      <c r="E114" s="32"/>
      <c r="F114"/>
    </row>
    <row r="115" spans="1:6" s="33" customFormat="1" ht="15">
      <c r="A115" s="163"/>
      <c r="B115" s="153"/>
      <c r="C115" s="116"/>
      <c r="D115" s="116"/>
      <c r="E115" s="32"/>
      <c r="F115"/>
    </row>
    <row r="116" spans="1:6" s="33" customFormat="1" ht="15">
      <c r="A116" s="163"/>
      <c r="B116" s="153"/>
      <c r="C116" s="116"/>
      <c r="D116" s="116"/>
      <c r="E116" s="32"/>
      <c r="F116"/>
    </row>
    <row r="117" spans="1:6" s="33" customFormat="1" ht="15">
      <c r="A117" s="163"/>
      <c r="B117" s="153"/>
      <c r="C117" s="116"/>
      <c r="D117" s="116"/>
      <c r="E117" s="32"/>
      <c r="F117"/>
    </row>
    <row r="118" spans="1:6" s="33" customFormat="1" ht="15">
      <c r="A118" s="163"/>
      <c r="B118" s="153"/>
      <c r="C118" s="116"/>
      <c r="D118" s="116"/>
      <c r="E118" s="32"/>
      <c r="F118"/>
    </row>
    <row r="119" spans="1:6" s="33" customFormat="1" ht="15">
      <c r="A119" s="163"/>
      <c r="B119" s="153"/>
      <c r="C119" s="116"/>
      <c r="D119" s="116"/>
      <c r="E119" s="32"/>
      <c r="F119"/>
    </row>
    <row r="120" spans="1:6" s="33" customFormat="1" ht="15">
      <c r="A120" s="163"/>
      <c r="B120" s="153"/>
      <c r="C120" s="116"/>
      <c r="D120" s="116"/>
      <c r="E120" s="32"/>
      <c r="F120"/>
    </row>
    <row r="121" spans="1:6" s="33" customFormat="1" ht="15">
      <c r="A121" s="163"/>
      <c r="B121" s="153"/>
      <c r="C121" s="116"/>
      <c r="D121" s="116"/>
      <c r="E121" s="32"/>
      <c r="F121"/>
    </row>
    <row r="122" spans="1:6" s="33" customFormat="1" ht="15">
      <c r="A122" s="163"/>
      <c r="B122" s="153"/>
      <c r="C122" s="116"/>
      <c r="D122" s="116"/>
      <c r="E122" s="32"/>
      <c r="F122"/>
    </row>
    <row r="123" spans="1:6" s="33" customFormat="1" ht="15">
      <c r="A123" s="163"/>
      <c r="B123" s="153"/>
      <c r="C123" s="116"/>
      <c r="D123" s="116"/>
      <c r="E123" s="32"/>
      <c r="F123"/>
    </row>
    <row r="124" spans="1:6" s="33" customFormat="1" ht="15">
      <c r="A124" s="163"/>
      <c r="B124" s="153"/>
      <c r="C124" s="116"/>
      <c r="D124" s="116"/>
      <c r="E124" s="32"/>
      <c r="F124"/>
    </row>
    <row r="125" spans="1:6" s="33" customFormat="1" ht="15">
      <c r="A125" s="163"/>
      <c r="B125" s="153"/>
      <c r="C125" s="116"/>
      <c r="D125" s="116"/>
      <c r="E125" s="32"/>
      <c r="F125"/>
    </row>
    <row r="126" spans="1:6" s="33" customFormat="1" ht="15">
      <c r="A126" s="163"/>
      <c r="B126" s="153"/>
      <c r="C126" s="116"/>
      <c r="D126" s="116"/>
      <c r="E126" s="32"/>
      <c r="F126"/>
    </row>
    <row r="127" spans="1:6" s="33" customFormat="1" ht="15">
      <c r="A127" s="163"/>
      <c r="B127" s="153"/>
      <c r="C127" s="116"/>
      <c r="D127" s="116"/>
      <c r="E127" s="32"/>
      <c r="F127"/>
    </row>
    <row r="128" spans="1:6" s="33" customFormat="1" ht="15">
      <c r="A128" s="163"/>
      <c r="B128" s="153"/>
      <c r="C128" s="116"/>
      <c r="D128" s="116"/>
      <c r="E128" s="32"/>
      <c r="F128"/>
    </row>
    <row r="129" spans="1:6" s="33" customFormat="1" ht="15">
      <c r="A129" s="163"/>
      <c r="B129" s="153"/>
      <c r="C129" s="116"/>
      <c r="D129" s="116"/>
      <c r="E129" s="32"/>
      <c r="F129"/>
    </row>
    <row r="130" spans="1:6" s="33" customFormat="1" ht="15">
      <c r="A130" s="163"/>
      <c r="B130" s="153"/>
      <c r="C130" s="116"/>
      <c r="D130" s="116"/>
      <c r="E130" s="32"/>
      <c r="F130"/>
    </row>
    <row r="131" spans="1:6" s="33" customFormat="1" ht="15">
      <c r="A131" s="163"/>
      <c r="B131" s="153"/>
      <c r="C131" s="116"/>
      <c r="D131" s="116"/>
      <c r="E131" s="32"/>
      <c r="F131"/>
    </row>
    <row r="132" spans="1:6" s="33" customFormat="1" ht="15">
      <c r="A132" s="163"/>
      <c r="B132" s="153"/>
      <c r="C132" s="116"/>
      <c r="D132" s="116"/>
      <c r="E132" s="32"/>
      <c r="F132"/>
    </row>
    <row r="133" spans="1:6" s="33" customFormat="1" ht="15">
      <c r="A133" s="163"/>
      <c r="B133" s="153"/>
      <c r="C133" s="116"/>
      <c r="D133" s="116"/>
      <c r="E133" s="32"/>
      <c r="F133"/>
    </row>
    <row r="134" spans="1:6" s="33" customFormat="1" ht="15">
      <c r="A134" s="163"/>
      <c r="B134" s="153"/>
      <c r="C134" s="116"/>
      <c r="D134" s="116"/>
      <c r="E134" s="32"/>
      <c r="F134"/>
    </row>
    <row r="135" spans="1:6" s="33" customFormat="1" ht="15">
      <c r="A135" s="163"/>
      <c r="B135" s="153"/>
      <c r="C135" s="116"/>
      <c r="D135" s="116"/>
      <c r="E135" s="32"/>
      <c r="F135"/>
    </row>
    <row r="136" spans="1:6" s="33" customFormat="1" ht="15">
      <c r="A136" s="163"/>
      <c r="B136" s="153"/>
      <c r="C136" s="116"/>
      <c r="D136" s="116"/>
      <c r="E136" s="32"/>
      <c r="F136"/>
    </row>
    <row r="137" spans="1:6" s="33" customFormat="1" ht="15">
      <c r="A137" s="163"/>
      <c r="B137" s="153"/>
      <c r="C137" s="116"/>
      <c r="D137" s="116"/>
      <c r="E137" s="32"/>
      <c r="F137"/>
    </row>
    <row r="138" spans="1:6" s="33" customFormat="1" ht="15">
      <c r="A138" s="163"/>
      <c r="B138" s="153"/>
      <c r="C138" s="116"/>
      <c r="D138" s="116"/>
      <c r="E138" s="32"/>
      <c r="F138"/>
    </row>
    <row r="139" spans="1:6" s="33" customFormat="1" ht="15">
      <c r="A139" s="163"/>
      <c r="B139" s="153"/>
      <c r="C139" s="116"/>
      <c r="D139" s="116"/>
      <c r="E139" s="32"/>
      <c r="F139"/>
    </row>
    <row r="140" spans="1:6" s="33" customFormat="1" ht="15">
      <c r="A140" s="163"/>
      <c r="B140" s="153"/>
      <c r="C140" s="116"/>
      <c r="D140" s="116"/>
      <c r="E140" s="32"/>
      <c r="F140"/>
    </row>
    <row r="141" spans="1:6" s="33" customFormat="1" ht="15">
      <c r="A141" s="163"/>
      <c r="B141" s="153"/>
      <c r="C141" s="116"/>
      <c r="D141" s="116"/>
      <c r="E141" s="32"/>
      <c r="F141"/>
    </row>
    <row r="142" spans="1:6" s="33" customFormat="1" ht="15">
      <c r="A142" s="163"/>
      <c r="B142" s="153"/>
      <c r="C142" s="116"/>
      <c r="D142" s="116"/>
      <c r="E142" s="32"/>
      <c r="F142"/>
    </row>
    <row r="143" spans="1:6" s="33" customFormat="1" ht="15">
      <c r="A143" s="163"/>
      <c r="B143" s="153"/>
      <c r="C143" s="116"/>
      <c r="D143" s="116"/>
      <c r="E143" s="32"/>
      <c r="F143"/>
    </row>
    <row r="144" spans="1:6" s="33" customFormat="1" ht="15">
      <c r="A144" s="163"/>
      <c r="B144" s="153"/>
      <c r="C144" s="116"/>
      <c r="D144" s="116"/>
      <c r="E144" s="32"/>
      <c r="F144"/>
    </row>
    <row r="145" spans="1:6" s="33" customFormat="1" ht="15">
      <c r="A145" s="163"/>
      <c r="B145" s="153"/>
      <c r="C145" s="116"/>
      <c r="D145" s="116"/>
      <c r="E145" s="32"/>
      <c r="F145"/>
    </row>
    <row r="146" spans="1:6" s="33" customFormat="1" ht="15">
      <c r="A146" s="163"/>
      <c r="B146" s="153"/>
      <c r="C146" s="116"/>
      <c r="D146" s="116"/>
      <c r="E146" s="32"/>
      <c r="F146"/>
    </row>
    <row r="147" spans="1:6" s="33" customFormat="1" ht="15">
      <c r="A147" s="163"/>
      <c r="B147" s="153"/>
      <c r="C147" s="116"/>
      <c r="D147" s="116"/>
      <c r="E147" s="32"/>
      <c r="F147"/>
    </row>
    <row r="148" spans="1:6" s="33" customFormat="1" ht="15">
      <c r="A148" s="163"/>
      <c r="B148" s="153"/>
      <c r="C148" s="116"/>
      <c r="D148" s="116"/>
      <c r="E148" s="32"/>
      <c r="F148"/>
    </row>
    <row r="149" spans="1:6" s="33" customFormat="1" ht="15">
      <c r="A149" s="163"/>
      <c r="B149" s="153"/>
      <c r="C149" s="116"/>
      <c r="D149" s="116"/>
      <c r="E149" s="32"/>
      <c r="F149"/>
    </row>
    <row r="150" spans="1:6" s="33" customFormat="1" ht="15">
      <c r="A150" s="163"/>
      <c r="B150" s="153"/>
      <c r="C150" s="116"/>
      <c r="D150" s="116"/>
      <c r="E150" s="32"/>
      <c r="F150"/>
    </row>
    <row r="151" spans="1:6" s="33" customFormat="1" ht="15">
      <c r="A151" s="163"/>
      <c r="B151" s="153"/>
      <c r="C151" s="116"/>
      <c r="D151" s="116"/>
      <c r="E151" s="32"/>
      <c r="F151"/>
    </row>
    <row r="152" spans="1:6" s="33" customFormat="1" ht="15">
      <c r="A152" s="163"/>
      <c r="B152" s="153"/>
      <c r="C152" s="116"/>
      <c r="D152" s="116"/>
      <c r="E152" s="32"/>
      <c r="F152"/>
    </row>
    <row r="153" spans="1:6" s="33" customFormat="1" ht="15">
      <c r="A153" s="163"/>
      <c r="B153" s="153"/>
      <c r="C153" s="116"/>
      <c r="D153" s="116"/>
      <c r="E153" s="32"/>
      <c r="F153"/>
    </row>
    <row r="154" spans="1:6" s="33" customFormat="1" ht="15">
      <c r="A154" s="163"/>
      <c r="B154" s="153"/>
      <c r="C154" s="116"/>
      <c r="D154" s="116"/>
      <c r="E154" s="32"/>
      <c r="F154"/>
    </row>
    <row r="155" spans="1:6" s="33" customFormat="1" ht="15">
      <c r="A155" s="163"/>
      <c r="B155" s="153"/>
      <c r="C155" s="116"/>
      <c r="D155" s="116"/>
      <c r="E155" s="32"/>
      <c r="F155"/>
    </row>
    <row r="156" spans="1:6" s="33" customFormat="1" ht="15">
      <c r="A156" s="163"/>
      <c r="B156" s="153"/>
      <c r="C156" s="116"/>
      <c r="D156" s="116"/>
      <c r="E156" s="32"/>
      <c r="F156"/>
    </row>
    <row r="157" spans="1:6" s="33" customFormat="1" ht="15">
      <c r="A157" s="163"/>
      <c r="B157" s="153"/>
      <c r="C157" s="116"/>
      <c r="D157" s="116"/>
      <c r="E157" s="32"/>
      <c r="F157"/>
    </row>
    <row r="158" spans="1:6" s="33" customFormat="1" ht="15">
      <c r="A158" s="163"/>
      <c r="B158" s="153"/>
      <c r="C158" s="116"/>
      <c r="D158" s="116"/>
      <c r="E158" s="32"/>
      <c r="F158"/>
    </row>
    <row r="159" spans="1:6" s="33" customFormat="1" ht="15">
      <c r="A159" s="163"/>
      <c r="B159" s="153"/>
      <c r="C159" s="116"/>
      <c r="D159" s="116"/>
      <c r="E159" s="32"/>
      <c r="F159"/>
    </row>
    <row r="160" spans="1:6" s="33" customFormat="1" ht="15">
      <c r="A160" s="163"/>
      <c r="B160" s="153"/>
      <c r="C160" s="116"/>
      <c r="D160" s="116"/>
      <c r="E160" s="32"/>
      <c r="F160"/>
    </row>
    <row r="161" spans="1:6" s="33" customFormat="1" ht="15">
      <c r="A161" s="163"/>
      <c r="B161" s="153"/>
      <c r="C161" s="116"/>
      <c r="D161" s="116"/>
      <c r="E161" s="32"/>
      <c r="F161"/>
    </row>
    <row r="162" spans="1:6" s="33" customFormat="1" ht="15">
      <c r="A162" s="163"/>
      <c r="B162" s="153"/>
      <c r="C162" s="116"/>
      <c r="D162" s="116"/>
      <c r="E162" s="32"/>
      <c r="F162"/>
    </row>
    <row r="163" spans="1:6" s="33" customFormat="1" ht="15">
      <c r="A163" s="163"/>
      <c r="B163" s="153"/>
      <c r="C163" s="116"/>
      <c r="D163" s="116"/>
      <c r="E163" s="32"/>
      <c r="F163"/>
    </row>
    <row r="164" spans="1:6" s="33" customFormat="1" ht="15">
      <c r="A164" s="163"/>
      <c r="B164" s="153"/>
      <c r="C164" s="116"/>
      <c r="D164" s="116"/>
      <c r="E164" s="32"/>
      <c r="F164"/>
    </row>
    <row r="165" spans="1:6" s="33" customFormat="1" ht="15">
      <c r="A165" s="163"/>
      <c r="B165" s="153"/>
      <c r="C165" s="116"/>
      <c r="D165" s="116"/>
      <c r="E165" s="32"/>
      <c r="F165"/>
    </row>
    <row r="166" spans="1:6" s="33" customFormat="1" ht="15">
      <c r="A166" s="163"/>
      <c r="B166" s="153"/>
      <c r="C166" s="116"/>
      <c r="D166" s="116"/>
      <c r="E166" s="32"/>
      <c r="F166"/>
    </row>
    <row r="167" spans="1:6" s="33" customFormat="1" ht="15">
      <c r="A167" s="163"/>
      <c r="B167" s="153"/>
      <c r="C167" s="116"/>
      <c r="D167" s="116"/>
      <c r="E167" s="32"/>
      <c r="F167"/>
    </row>
    <row r="168" spans="1:6" s="33" customFormat="1" ht="15">
      <c r="A168" s="163"/>
      <c r="B168" s="153"/>
      <c r="C168" s="116"/>
      <c r="D168" s="116"/>
      <c r="E168" s="32"/>
      <c r="F168"/>
    </row>
    <row r="169" spans="1:6" s="33" customFormat="1" ht="15">
      <c r="A169" s="163"/>
      <c r="B169" s="153"/>
      <c r="C169" s="116"/>
      <c r="D169" s="116"/>
      <c r="E169" s="32"/>
      <c r="F169"/>
    </row>
    <row r="170" spans="1:6" s="33" customFormat="1" ht="15">
      <c r="A170" s="163"/>
      <c r="B170" s="153"/>
      <c r="C170" s="116"/>
      <c r="D170" s="116"/>
      <c r="E170" s="32"/>
      <c r="F170"/>
    </row>
    <row r="171" spans="1:6" s="33" customFormat="1" ht="15">
      <c r="A171" s="163"/>
      <c r="B171" s="153"/>
      <c r="C171" s="116"/>
      <c r="D171" s="116"/>
      <c r="E171" s="32"/>
      <c r="F171"/>
    </row>
    <row r="172" spans="1:6" s="33" customFormat="1" ht="15">
      <c r="A172" s="163"/>
      <c r="B172" s="153"/>
      <c r="C172" s="116"/>
      <c r="D172" s="116"/>
      <c r="E172" s="32"/>
      <c r="F172"/>
    </row>
    <row r="173" spans="1:6" s="33" customFormat="1" ht="15">
      <c r="A173" s="163"/>
      <c r="B173" s="153"/>
      <c r="C173" s="116"/>
      <c r="D173" s="116"/>
      <c r="E173" s="32"/>
      <c r="F173"/>
    </row>
    <row r="174" spans="1:6" s="33" customFormat="1" ht="15">
      <c r="A174" s="163"/>
      <c r="B174" s="153"/>
      <c r="C174" s="116"/>
      <c r="D174" s="116"/>
      <c r="E174" s="32"/>
      <c r="F174"/>
    </row>
    <row r="175" spans="1:6" s="33" customFormat="1" ht="15">
      <c r="A175" s="163"/>
      <c r="B175" s="153"/>
      <c r="C175" s="116"/>
      <c r="D175" s="116"/>
      <c r="E175" s="32"/>
      <c r="F175"/>
    </row>
    <row r="176" spans="1:6" s="33" customFormat="1" ht="15">
      <c r="A176" s="163"/>
      <c r="B176" s="153"/>
      <c r="C176" s="116"/>
      <c r="D176" s="116"/>
      <c r="E176" s="32"/>
      <c r="F176"/>
    </row>
    <row r="177" spans="1:6" s="33" customFormat="1" ht="15">
      <c r="A177" s="163"/>
      <c r="B177" s="153"/>
      <c r="C177" s="116"/>
      <c r="D177" s="116"/>
      <c r="E177" s="32"/>
      <c r="F177"/>
    </row>
    <row r="178" spans="1:6" s="33" customFormat="1" ht="15">
      <c r="A178" s="163"/>
      <c r="B178" s="153"/>
      <c r="C178" s="116"/>
      <c r="D178" s="116"/>
      <c r="E178" s="32"/>
      <c r="F178"/>
    </row>
    <row r="179" spans="1:6" s="33" customFormat="1" ht="15">
      <c r="A179" s="163"/>
      <c r="B179" s="153"/>
      <c r="C179" s="116"/>
      <c r="D179" s="116"/>
      <c r="E179" s="32"/>
      <c r="F179"/>
    </row>
    <row r="180" spans="1:6" s="33" customFormat="1" ht="15">
      <c r="A180" s="163"/>
      <c r="B180" s="153"/>
      <c r="C180" s="116"/>
      <c r="D180" s="116"/>
      <c r="E180" s="32"/>
      <c r="F180"/>
    </row>
    <row r="181" spans="1:6" s="33" customFormat="1" ht="15">
      <c r="A181" s="163"/>
      <c r="B181" s="153"/>
      <c r="C181" s="116"/>
      <c r="D181" s="116"/>
      <c r="E181" s="32"/>
      <c r="F181"/>
    </row>
    <row r="182" spans="1:6" s="33" customFormat="1" ht="15">
      <c r="A182" s="163"/>
      <c r="B182" s="153"/>
      <c r="C182" s="116"/>
      <c r="D182" s="116"/>
      <c r="E182" s="32"/>
      <c r="F182"/>
    </row>
    <row r="183" spans="1:6" s="33" customFormat="1" ht="15">
      <c r="A183" s="163"/>
      <c r="B183" s="153"/>
      <c r="C183" s="116"/>
      <c r="D183" s="116"/>
      <c r="E183" s="32"/>
      <c r="F183"/>
    </row>
    <row r="184" spans="1:6" s="33" customFormat="1" ht="15">
      <c r="A184" s="163"/>
      <c r="B184" s="153"/>
      <c r="C184" s="116"/>
      <c r="D184" s="116"/>
      <c r="E184" s="32"/>
      <c r="F184"/>
    </row>
    <row r="185" spans="1:6" s="33" customFormat="1" ht="15">
      <c r="A185" s="163"/>
      <c r="B185" s="153"/>
      <c r="C185" s="116"/>
      <c r="D185" s="116"/>
      <c r="E185" s="32"/>
      <c r="F185"/>
    </row>
    <row r="186" spans="1:6" s="33" customFormat="1" ht="15">
      <c r="A186" s="163"/>
      <c r="B186" s="153"/>
      <c r="C186" s="116"/>
      <c r="D186" s="116"/>
      <c r="E186" s="32"/>
      <c r="F186"/>
    </row>
    <row r="187" spans="1:6" s="33" customFormat="1" ht="15">
      <c r="A187" s="163"/>
      <c r="B187" s="153"/>
      <c r="C187" s="116"/>
      <c r="D187" s="116"/>
      <c r="E187" s="32"/>
      <c r="F187"/>
    </row>
    <row r="188" spans="1:6" s="33" customFormat="1" ht="15">
      <c r="A188" s="163"/>
      <c r="B188" s="153"/>
      <c r="C188" s="116"/>
      <c r="D188" s="116"/>
      <c r="E188" s="32"/>
      <c r="F188"/>
    </row>
    <row r="189" spans="1:6" s="33" customFormat="1" ht="15">
      <c r="A189" s="163"/>
      <c r="B189" s="153"/>
      <c r="C189" s="116"/>
      <c r="D189" s="116"/>
      <c r="E189" s="32"/>
      <c r="F189"/>
    </row>
    <row r="190" spans="1:6" s="33" customFormat="1" ht="15">
      <c r="A190" s="163"/>
      <c r="B190" s="153"/>
      <c r="C190" s="116"/>
      <c r="D190" s="116"/>
      <c r="E190" s="32"/>
      <c r="F190"/>
    </row>
    <row r="191" spans="1:6" s="33" customFormat="1" ht="15">
      <c r="A191" s="163"/>
      <c r="B191" s="153"/>
      <c r="C191" s="116"/>
      <c r="D191" s="116"/>
      <c r="E191" s="32"/>
      <c r="F191"/>
    </row>
    <row r="192" spans="1:6" s="33" customFormat="1" ht="15">
      <c r="A192" s="163"/>
      <c r="B192" s="153"/>
      <c r="C192" s="116"/>
      <c r="D192" s="116"/>
      <c r="E192" s="32"/>
      <c r="F192"/>
    </row>
    <row r="193" spans="1:6" s="33" customFormat="1" ht="15">
      <c r="A193" s="163"/>
      <c r="B193" s="153"/>
      <c r="C193" s="116"/>
      <c r="D193" s="116"/>
      <c r="E193" s="32"/>
      <c r="F193"/>
    </row>
    <row r="194" spans="1:6" s="33" customFormat="1" ht="15">
      <c r="A194" s="163"/>
      <c r="B194" s="153"/>
      <c r="C194" s="116"/>
      <c r="D194" s="116"/>
      <c r="E194" s="32"/>
      <c r="F194"/>
    </row>
    <row r="195" spans="1:6" s="33" customFormat="1" ht="15">
      <c r="A195" s="163"/>
      <c r="B195" s="153"/>
      <c r="C195" s="116"/>
      <c r="D195" s="116"/>
      <c r="E195" s="32"/>
      <c r="F195"/>
    </row>
    <row r="196" spans="1:6" s="33" customFormat="1" ht="15">
      <c r="A196" s="163"/>
      <c r="B196" s="153"/>
      <c r="C196" s="116"/>
      <c r="D196" s="116"/>
      <c r="E196" s="32"/>
      <c r="F196"/>
    </row>
    <row r="197" spans="1:6" s="33" customFormat="1" ht="15">
      <c r="A197" s="163"/>
      <c r="B197" s="153"/>
      <c r="C197" s="116"/>
      <c r="D197" s="116"/>
      <c r="E197" s="32"/>
      <c r="F197"/>
    </row>
    <row r="198" spans="1:6" s="33" customFormat="1" ht="15">
      <c r="A198" s="163"/>
      <c r="B198" s="153"/>
      <c r="C198" s="116"/>
      <c r="D198" s="116"/>
      <c r="E198" s="32"/>
      <c r="F198"/>
    </row>
    <row r="199" spans="1:6" s="33" customFormat="1" ht="15">
      <c r="A199" s="163"/>
      <c r="B199" s="153"/>
      <c r="C199" s="116"/>
      <c r="D199" s="116"/>
      <c r="E199" s="32"/>
      <c r="F199"/>
    </row>
    <row r="200" spans="1:6" s="33" customFormat="1" ht="15">
      <c r="A200" s="163"/>
      <c r="B200" s="153"/>
      <c r="C200" s="116"/>
      <c r="D200" s="116"/>
      <c r="E200" s="32"/>
      <c r="F200"/>
    </row>
    <row r="201" spans="1:6" s="33" customFormat="1" ht="15">
      <c r="A201" s="163"/>
      <c r="B201" s="153"/>
      <c r="C201" s="116"/>
      <c r="D201" s="116"/>
      <c r="E201" s="32"/>
      <c r="F201"/>
    </row>
    <row r="202" spans="1:6" s="33" customFormat="1" ht="15">
      <c r="A202" s="163"/>
      <c r="B202" s="153"/>
      <c r="C202" s="116"/>
      <c r="D202" s="116"/>
      <c r="E202" s="32"/>
      <c r="F202"/>
    </row>
    <row r="203" spans="1:6" s="33" customFormat="1" ht="15">
      <c r="A203" s="163"/>
      <c r="B203" s="153"/>
      <c r="C203" s="116"/>
      <c r="D203" s="116"/>
      <c r="E203" s="32"/>
      <c r="F203"/>
    </row>
    <row r="204" spans="1:6" s="33" customFormat="1" ht="15">
      <c r="A204" s="163"/>
      <c r="B204" s="153"/>
      <c r="C204" s="116"/>
      <c r="D204" s="116"/>
      <c r="E204" s="32"/>
      <c r="F204"/>
    </row>
    <row r="205" spans="1:6" s="33" customFormat="1" ht="15">
      <c r="A205" s="163"/>
      <c r="B205" s="153"/>
      <c r="C205" s="116"/>
      <c r="D205" s="116"/>
      <c r="E205" s="32"/>
      <c r="F205"/>
    </row>
    <row r="206" spans="1:6" s="33" customFormat="1" ht="15">
      <c r="A206" s="163"/>
      <c r="B206" s="153"/>
      <c r="C206" s="116"/>
      <c r="D206" s="116"/>
      <c r="E206" s="32"/>
      <c r="F206"/>
    </row>
    <row r="207" spans="1:6" s="33" customFormat="1" ht="15">
      <c r="A207" s="163"/>
      <c r="B207" s="153"/>
      <c r="C207" s="116"/>
      <c r="D207" s="116"/>
      <c r="E207" s="32"/>
      <c r="F207"/>
    </row>
    <row r="208" spans="1:6" s="33" customFormat="1" ht="15">
      <c r="A208" s="163"/>
      <c r="B208" s="153"/>
      <c r="C208" s="116"/>
      <c r="D208" s="116"/>
      <c r="E208" s="32"/>
      <c r="F208"/>
    </row>
    <row r="209" spans="1:6" s="33" customFormat="1" ht="15">
      <c r="A209" s="163"/>
      <c r="B209" s="153"/>
      <c r="C209" s="116"/>
      <c r="D209" s="116"/>
      <c r="E209" s="32"/>
      <c r="F209"/>
    </row>
    <row r="210" spans="1:6" s="33" customFormat="1" ht="15">
      <c r="A210" s="163"/>
      <c r="B210" s="153"/>
      <c r="C210" s="116"/>
      <c r="D210" s="116"/>
      <c r="E210" s="32"/>
      <c r="F210"/>
    </row>
    <row r="211" spans="1:6" s="33" customFormat="1" ht="15">
      <c r="A211" s="163"/>
      <c r="B211" s="153"/>
      <c r="C211" s="116"/>
      <c r="D211" s="116"/>
      <c r="E211" s="32"/>
      <c r="F211"/>
    </row>
    <row r="212" spans="1:6" s="33" customFormat="1" ht="15">
      <c r="A212" s="163"/>
      <c r="B212" s="153"/>
      <c r="C212" s="116"/>
      <c r="D212" s="116"/>
      <c r="E212" s="32"/>
      <c r="F212"/>
    </row>
    <row r="213" spans="1:6" s="33" customFormat="1" ht="15">
      <c r="A213" s="163"/>
      <c r="B213" s="153"/>
      <c r="C213" s="116"/>
      <c r="D213" s="116"/>
      <c r="E213" s="32"/>
      <c r="F213"/>
    </row>
    <row r="214" spans="1:6" s="33" customFormat="1" ht="15">
      <c r="A214" s="163"/>
      <c r="B214" s="153"/>
      <c r="C214" s="116"/>
      <c r="D214" s="116"/>
      <c r="E214" s="32"/>
      <c r="F214"/>
    </row>
    <row r="215" spans="1:6" s="33" customFormat="1" ht="15">
      <c r="A215" s="163"/>
      <c r="B215" s="153"/>
      <c r="C215" s="116"/>
      <c r="D215" s="116"/>
      <c r="E215" s="32"/>
      <c r="F215"/>
    </row>
    <row r="216" spans="1:6" s="33" customFormat="1" ht="15">
      <c r="A216" s="163"/>
      <c r="B216" s="153"/>
      <c r="C216" s="116"/>
      <c r="D216" s="116"/>
      <c r="E216" s="32"/>
      <c r="F216"/>
    </row>
    <row r="217" spans="1:6" s="33" customFormat="1" ht="15">
      <c r="A217" s="163"/>
      <c r="B217" s="153"/>
      <c r="C217" s="116"/>
      <c r="D217" s="116"/>
      <c r="E217" s="32"/>
      <c r="F217"/>
    </row>
    <row r="218" spans="1:6" s="33" customFormat="1" ht="15">
      <c r="A218" s="163"/>
      <c r="B218" s="153"/>
      <c r="C218" s="116"/>
      <c r="D218" s="116"/>
      <c r="E218" s="32"/>
      <c r="F218"/>
    </row>
    <row r="219" spans="1:6" s="33" customFormat="1" ht="15">
      <c r="A219" s="163"/>
      <c r="B219" s="153"/>
      <c r="C219" s="116"/>
      <c r="D219" s="116"/>
      <c r="E219" s="32"/>
      <c r="F219"/>
    </row>
    <row r="220" spans="1:6" s="33" customFormat="1" ht="15">
      <c r="A220" s="163"/>
      <c r="B220" s="153"/>
      <c r="C220" s="116"/>
      <c r="D220" s="116"/>
      <c r="E220" s="32"/>
      <c r="F220"/>
    </row>
    <row r="221" spans="1:6" s="33" customFormat="1" ht="15">
      <c r="A221" s="163"/>
      <c r="B221" s="153"/>
      <c r="C221" s="116"/>
      <c r="D221" s="116"/>
      <c r="E221" s="32"/>
      <c r="F221"/>
    </row>
    <row r="222" spans="1:6" s="33" customFormat="1" ht="15">
      <c r="A222" s="163"/>
      <c r="B222" s="153"/>
      <c r="C222" s="116"/>
      <c r="D222" s="116"/>
      <c r="E222" s="32"/>
      <c r="F222"/>
    </row>
    <row r="223" spans="1:6" s="33" customFormat="1" ht="15">
      <c r="A223" s="163"/>
      <c r="B223" s="153"/>
      <c r="C223" s="116"/>
      <c r="D223" s="116"/>
      <c r="E223" s="32"/>
      <c r="F223"/>
    </row>
    <row r="224" spans="1:6" s="33" customFormat="1" ht="15">
      <c r="A224" s="163"/>
      <c r="B224" s="153"/>
      <c r="C224" s="116"/>
      <c r="D224" s="116"/>
      <c r="E224" s="32"/>
      <c r="F224"/>
    </row>
    <row r="225" spans="1:6" s="33" customFormat="1" ht="15">
      <c r="A225" s="163"/>
      <c r="B225" s="153"/>
      <c r="C225" s="116"/>
      <c r="D225" s="116"/>
      <c r="E225" s="32"/>
      <c r="F225"/>
    </row>
    <row r="226" spans="1:6" s="33" customFormat="1" ht="15">
      <c r="A226" s="163"/>
      <c r="B226" s="153"/>
      <c r="C226" s="116"/>
      <c r="D226" s="116"/>
      <c r="E226" s="32"/>
      <c r="F226"/>
    </row>
    <row r="227" spans="1:6" s="33" customFormat="1" ht="15">
      <c r="A227" s="163"/>
      <c r="B227" s="153"/>
      <c r="C227" s="116"/>
      <c r="D227" s="116"/>
      <c r="E227" s="32"/>
      <c r="F227"/>
    </row>
    <row r="228" spans="1:6" s="33" customFormat="1" ht="15">
      <c r="A228" s="163"/>
      <c r="B228" s="153"/>
      <c r="C228" s="116"/>
      <c r="D228" s="116"/>
      <c r="E228" s="32"/>
      <c r="F228"/>
    </row>
    <row r="229" spans="1:6" s="33" customFormat="1" ht="15">
      <c r="A229" s="163"/>
      <c r="B229" s="153"/>
      <c r="C229" s="116"/>
      <c r="D229" s="116"/>
      <c r="E229" s="32"/>
      <c r="F229"/>
    </row>
    <row r="230" spans="1:6" s="33" customFormat="1" ht="15">
      <c r="A230" s="163"/>
      <c r="B230" s="153"/>
      <c r="C230" s="116"/>
      <c r="D230" s="116"/>
      <c r="E230" s="32"/>
      <c r="F230"/>
    </row>
    <row r="231" spans="1:6" s="33" customFormat="1" ht="15">
      <c r="A231" s="163"/>
      <c r="B231" s="153"/>
      <c r="C231" s="116"/>
      <c r="D231" s="116"/>
      <c r="E231" s="32"/>
      <c r="F231"/>
    </row>
    <row r="232" spans="1:6" s="33" customFormat="1" ht="15">
      <c r="A232" s="163"/>
      <c r="B232" s="153"/>
      <c r="C232" s="116"/>
      <c r="D232" s="116"/>
      <c r="E232" s="32"/>
      <c r="F232"/>
    </row>
    <row r="233" spans="1:6" s="33" customFormat="1" ht="15">
      <c r="A233" s="163"/>
      <c r="B233" s="153"/>
      <c r="C233" s="116"/>
      <c r="D233" s="116"/>
      <c r="E233" s="32"/>
      <c r="F233"/>
    </row>
    <row r="234" spans="1:6" s="33" customFormat="1" ht="15">
      <c r="A234" s="163"/>
      <c r="B234" s="153"/>
      <c r="C234" s="116"/>
      <c r="D234" s="116"/>
      <c r="E234" s="32"/>
      <c r="F234"/>
    </row>
    <row r="235" spans="1:6" s="33" customFormat="1" ht="15">
      <c r="A235" s="163"/>
      <c r="B235" s="153"/>
      <c r="C235" s="116"/>
      <c r="D235" s="116"/>
      <c r="E235" s="32"/>
      <c r="F235"/>
    </row>
    <row r="236" spans="1:6" s="33" customFormat="1" ht="15">
      <c r="A236" s="163"/>
      <c r="B236" s="153"/>
      <c r="C236" s="116"/>
      <c r="D236" s="116"/>
      <c r="E236" s="32"/>
      <c r="F236"/>
    </row>
    <row r="237" spans="1:6" s="33" customFormat="1" ht="15">
      <c r="A237" s="163"/>
      <c r="B237" s="153"/>
      <c r="C237" s="116"/>
      <c r="D237" s="116"/>
      <c r="E237" s="32"/>
      <c r="F237"/>
    </row>
    <row r="238" spans="1:6" s="33" customFormat="1" ht="15">
      <c r="A238" s="163"/>
      <c r="B238" s="153"/>
      <c r="C238" s="116"/>
      <c r="D238" s="116"/>
      <c r="E238" s="32"/>
      <c r="F238"/>
    </row>
    <row r="239" spans="1:6" s="33" customFormat="1" ht="15">
      <c r="A239" s="163"/>
      <c r="B239" s="153"/>
      <c r="C239" s="116"/>
      <c r="D239" s="116"/>
      <c r="E239" s="32"/>
      <c r="F239"/>
    </row>
    <row r="240" spans="1:6" s="33" customFormat="1" ht="15">
      <c r="A240" s="163"/>
      <c r="B240" s="153"/>
      <c r="C240" s="116"/>
      <c r="D240" s="116"/>
      <c r="E240" s="32"/>
      <c r="F240"/>
    </row>
    <row r="241" spans="1:6" s="33" customFormat="1" ht="15">
      <c r="A241" s="163"/>
      <c r="B241" s="153"/>
      <c r="C241" s="116"/>
      <c r="D241" s="116"/>
      <c r="E241" s="32"/>
      <c r="F241"/>
    </row>
    <row r="242" spans="1:6" s="33" customFormat="1" ht="15">
      <c r="A242" s="163"/>
      <c r="B242" s="153"/>
      <c r="C242" s="116"/>
      <c r="D242" s="116"/>
      <c r="E242" s="32"/>
      <c r="F242"/>
    </row>
    <row r="243" spans="1:6" s="33" customFormat="1" ht="15">
      <c r="A243" s="163"/>
      <c r="B243" s="153"/>
      <c r="C243" s="116"/>
      <c r="D243" s="116"/>
      <c r="E243" s="32"/>
      <c r="F243"/>
    </row>
    <row r="244" spans="1:6" s="33" customFormat="1" ht="15">
      <c r="A244" s="163"/>
      <c r="B244" s="153"/>
      <c r="C244" s="116"/>
      <c r="D244" s="116"/>
      <c r="E244" s="32"/>
      <c r="F244"/>
    </row>
    <row r="245" spans="1:6" s="33" customFormat="1" ht="15">
      <c r="A245" s="163"/>
      <c r="B245" s="153"/>
      <c r="C245" s="116"/>
      <c r="D245" s="116"/>
      <c r="E245" s="32"/>
      <c r="F245"/>
    </row>
    <row r="246" spans="1:6" s="33" customFormat="1" ht="15">
      <c r="A246" s="163"/>
      <c r="B246" s="153"/>
      <c r="C246" s="116"/>
      <c r="D246" s="116"/>
      <c r="E246" s="32"/>
      <c r="F246"/>
    </row>
    <row r="247" spans="1:6" s="33" customFormat="1" ht="15">
      <c r="A247" s="163"/>
      <c r="B247" s="153"/>
      <c r="C247" s="116"/>
      <c r="D247" s="116"/>
      <c r="E247" s="32"/>
      <c r="F247"/>
    </row>
    <row r="248" spans="1:6" s="33" customFormat="1" ht="15">
      <c r="A248" s="163"/>
      <c r="B248" s="153"/>
      <c r="C248" s="116"/>
      <c r="D248" s="116"/>
      <c r="E248" s="32"/>
      <c r="F248"/>
    </row>
    <row r="249" spans="1:6" s="33" customFormat="1" ht="15">
      <c r="A249" s="163"/>
      <c r="B249" s="153"/>
      <c r="C249" s="116"/>
      <c r="D249" s="116"/>
      <c r="E249" s="32"/>
      <c r="F249"/>
    </row>
    <row r="250" spans="1:6" s="33" customFormat="1" ht="15">
      <c r="A250" s="163"/>
      <c r="B250" s="153"/>
      <c r="C250" s="116"/>
      <c r="D250" s="116"/>
      <c r="E250" s="32"/>
      <c r="F250"/>
    </row>
    <row r="251" spans="1:6" s="33" customFormat="1" ht="15">
      <c r="A251" s="163"/>
      <c r="B251" s="153"/>
      <c r="C251" s="116"/>
      <c r="D251" s="116"/>
      <c r="E251" s="32"/>
      <c r="F251"/>
    </row>
    <row r="252" spans="1:6" s="33" customFormat="1" ht="15">
      <c r="A252" s="163"/>
      <c r="B252" s="153"/>
      <c r="C252" s="116"/>
      <c r="D252" s="116"/>
      <c r="E252" s="32"/>
      <c r="F252"/>
    </row>
    <row r="253" spans="1:6" s="33" customFormat="1" ht="15">
      <c r="A253" s="163"/>
      <c r="B253" s="153"/>
      <c r="C253" s="116"/>
      <c r="D253" s="116"/>
      <c r="E253" s="32"/>
      <c r="F253"/>
    </row>
    <row r="254" spans="1:6" s="33" customFormat="1" ht="15">
      <c r="A254" s="163"/>
      <c r="B254" s="153"/>
      <c r="C254" s="116"/>
      <c r="D254" s="116"/>
      <c r="E254" s="32"/>
      <c r="F254"/>
    </row>
    <row r="255" spans="1:6" s="33" customFormat="1" ht="15">
      <c r="A255" s="163"/>
      <c r="B255" s="153"/>
      <c r="C255" s="116"/>
      <c r="D255" s="116"/>
      <c r="E255" s="32"/>
      <c r="F255"/>
    </row>
    <row r="256" spans="1:6" s="33" customFormat="1" ht="15">
      <c r="A256" s="163"/>
      <c r="B256" s="153"/>
      <c r="C256" s="116"/>
      <c r="D256" s="116"/>
      <c r="E256" s="32"/>
      <c r="F256"/>
    </row>
    <row r="257" spans="1:6" s="33" customFormat="1" ht="15">
      <c r="A257" s="163"/>
      <c r="B257" s="153"/>
      <c r="C257" s="116"/>
      <c r="D257" s="116"/>
      <c r="E257" s="32"/>
      <c r="F257"/>
    </row>
    <row r="258" spans="1:6" s="33" customFormat="1" ht="15">
      <c r="A258" s="163"/>
      <c r="B258" s="153"/>
      <c r="C258" s="116"/>
      <c r="D258" s="116"/>
      <c r="E258" s="32"/>
      <c r="F258"/>
    </row>
    <row r="259" spans="1:6" s="33" customFormat="1" ht="15">
      <c r="A259" s="163"/>
      <c r="B259" s="153"/>
      <c r="C259" s="116"/>
      <c r="D259" s="116"/>
      <c r="E259" s="32"/>
      <c r="F259"/>
    </row>
    <row r="260" spans="1:6" s="33" customFormat="1" ht="15">
      <c r="A260" s="163"/>
      <c r="B260" s="153"/>
      <c r="C260" s="116"/>
      <c r="D260" s="116"/>
      <c r="E260" s="32"/>
      <c r="F260"/>
    </row>
    <row r="261" spans="1:6" s="33" customFormat="1" ht="15">
      <c r="A261" s="163"/>
      <c r="B261" s="153"/>
      <c r="C261" s="116"/>
      <c r="D261" s="116"/>
      <c r="E261" s="32"/>
      <c r="F261"/>
    </row>
    <row r="262" spans="1:6" s="33" customFormat="1" ht="15">
      <c r="A262" s="163"/>
      <c r="B262" s="153"/>
      <c r="C262" s="116"/>
      <c r="D262" s="116"/>
      <c r="E262" s="32"/>
      <c r="F262"/>
    </row>
    <row r="263" spans="1:6" s="33" customFormat="1" ht="15">
      <c r="A263" s="163"/>
      <c r="B263" s="153"/>
      <c r="C263" s="116"/>
      <c r="D263" s="116"/>
      <c r="E263" s="32"/>
      <c r="F263"/>
    </row>
    <row r="264" spans="1:6" s="33" customFormat="1" ht="15">
      <c r="A264" s="163"/>
      <c r="B264" s="153"/>
      <c r="C264" s="116"/>
      <c r="D264" s="116"/>
      <c r="E264" s="32"/>
      <c r="F264"/>
    </row>
    <row r="265" spans="1:6" s="33" customFormat="1" ht="15">
      <c r="A265" s="163"/>
      <c r="B265" s="153"/>
      <c r="C265" s="116"/>
      <c r="D265" s="116"/>
      <c r="E265" s="32"/>
      <c r="F265"/>
    </row>
    <row r="266" spans="1:6" s="33" customFormat="1" ht="15">
      <c r="A266" s="163"/>
      <c r="B266" s="153"/>
      <c r="C266" s="116"/>
      <c r="D266" s="116"/>
      <c r="E266" s="32"/>
      <c r="F266"/>
    </row>
    <row r="267" spans="1:6" s="33" customFormat="1" ht="15">
      <c r="A267" s="163"/>
      <c r="B267" s="153"/>
      <c r="C267" s="116"/>
      <c r="D267" s="116"/>
      <c r="E267" s="32"/>
      <c r="F267"/>
    </row>
    <row r="268" spans="1:6" s="33" customFormat="1" ht="15">
      <c r="A268" s="163"/>
      <c r="B268" s="153"/>
      <c r="C268" s="116"/>
      <c r="D268" s="116"/>
      <c r="E268" s="32"/>
      <c r="F268"/>
    </row>
    <row r="269" spans="1:6" s="33" customFormat="1" ht="15">
      <c r="A269" s="163"/>
      <c r="B269" s="153"/>
      <c r="C269" s="116"/>
      <c r="D269" s="116"/>
      <c r="E269" s="32"/>
      <c r="F269"/>
    </row>
    <row r="270" spans="1:6" s="33" customFormat="1" ht="15">
      <c r="A270" s="163"/>
      <c r="B270" s="153"/>
      <c r="C270" s="116"/>
      <c r="D270" s="116"/>
      <c r="E270" s="32"/>
      <c r="F270"/>
    </row>
    <row r="271" spans="1:6" s="33" customFormat="1" ht="15">
      <c r="A271" s="163"/>
      <c r="B271" s="153"/>
      <c r="C271" s="116"/>
      <c r="D271" s="116"/>
      <c r="E271" s="32"/>
      <c r="F271"/>
    </row>
    <row r="272" spans="1:6" s="33" customFormat="1" ht="15">
      <c r="A272" s="163"/>
      <c r="B272" s="153"/>
      <c r="C272" s="116"/>
      <c r="D272" s="116"/>
      <c r="E272" s="32"/>
      <c r="F272"/>
    </row>
    <row r="273" spans="1:6" s="33" customFormat="1" ht="15">
      <c r="A273" s="163"/>
      <c r="B273" s="153"/>
      <c r="C273" s="116"/>
      <c r="D273" s="116"/>
      <c r="E273" s="32"/>
      <c r="F273"/>
    </row>
    <row r="274" spans="1:6" s="33" customFormat="1" ht="15">
      <c r="A274" s="163"/>
      <c r="B274" s="153"/>
      <c r="C274" s="116"/>
      <c r="D274" s="116"/>
      <c r="E274" s="32"/>
      <c r="F274"/>
    </row>
    <row r="275" spans="1:6" s="33" customFormat="1" ht="15">
      <c r="A275" s="163"/>
      <c r="B275" s="153"/>
      <c r="C275" s="116"/>
      <c r="D275" s="116"/>
      <c r="E275" s="32"/>
      <c r="F275"/>
    </row>
    <row r="276" spans="1:6" s="33" customFormat="1" ht="15">
      <c r="A276" s="163"/>
      <c r="B276" s="153"/>
      <c r="C276" s="116"/>
      <c r="D276" s="116"/>
      <c r="E276" s="32"/>
      <c r="F276"/>
    </row>
    <row r="277" spans="1:6" s="33" customFormat="1" ht="15">
      <c r="A277" s="163"/>
      <c r="B277" s="153"/>
      <c r="C277" s="116"/>
      <c r="D277" s="116"/>
      <c r="E277" s="32"/>
      <c r="F277"/>
    </row>
    <row r="278" spans="1:6" s="33" customFormat="1" ht="15">
      <c r="A278" s="163"/>
      <c r="B278" s="153"/>
      <c r="C278" s="116"/>
      <c r="D278" s="116"/>
      <c r="E278" s="32"/>
      <c r="F278"/>
    </row>
    <row r="279" spans="1:6" s="33" customFormat="1" ht="15">
      <c r="A279" s="163"/>
      <c r="B279" s="153"/>
      <c r="C279" s="116"/>
      <c r="D279" s="116"/>
      <c r="E279" s="32"/>
      <c r="F279"/>
    </row>
    <row r="280" spans="1:6" s="33" customFormat="1" ht="15">
      <c r="A280" s="163"/>
      <c r="B280" s="153"/>
      <c r="C280" s="116"/>
      <c r="D280" s="116"/>
      <c r="E280" s="32"/>
      <c r="F280"/>
    </row>
    <row r="281" spans="1:6" s="33" customFormat="1" ht="15">
      <c r="A281" s="163"/>
      <c r="B281" s="153"/>
      <c r="C281" s="116"/>
      <c r="D281" s="116"/>
      <c r="E281" s="32"/>
      <c r="F281"/>
    </row>
    <row r="282" spans="1:6" s="33" customFormat="1" ht="15">
      <c r="A282" s="163"/>
      <c r="B282" s="153"/>
      <c r="C282" s="116"/>
      <c r="D282" s="116"/>
      <c r="E282" s="32"/>
      <c r="F282"/>
    </row>
    <row r="283" spans="1:6" s="33" customFormat="1" ht="15">
      <c r="A283" s="163"/>
      <c r="B283" s="153"/>
      <c r="C283" s="116"/>
      <c r="D283" s="116"/>
      <c r="E283" s="32"/>
      <c r="F283"/>
    </row>
    <row r="284" spans="1:6" s="33" customFormat="1" ht="15">
      <c r="A284" s="163"/>
      <c r="B284" s="153"/>
      <c r="C284" s="116"/>
      <c r="D284" s="116"/>
      <c r="E284" s="32"/>
      <c r="F284"/>
    </row>
    <row r="285" spans="1:6" s="33" customFormat="1" ht="15">
      <c r="A285" s="163"/>
      <c r="B285" s="153"/>
      <c r="C285" s="116"/>
      <c r="D285" s="116"/>
      <c r="E285" s="32"/>
      <c r="F285"/>
    </row>
    <row r="286" spans="1:6" s="33" customFormat="1" ht="15">
      <c r="A286" s="163"/>
      <c r="B286" s="153"/>
      <c r="C286" s="116"/>
      <c r="D286" s="116"/>
      <c r="E286" s="32"/>
      <c r="F286"/>
    </row>
    <row r="287" spans="1:6" s="33" customFormat="1" ht="15">
      <c r="A287" s="163"/>
      <c r="B287" s="153"/>
      <c r="C287" s="116"/>
      <c r="D287" s="116"/>
      <c r="E287" s="32"/>
      <c r="F287"/>
    </row>
    <row r="288" spans="1:6" s="33" customFormat="1" ht="15">
      <c r="A288" s="163"/>
      <c r="B288" s="153"/>
      <c r="C288" s="116"/>
      <c r="D288" s="116"/>
      <c r="E288" s="32"/>
      <c r="F288"/>
    </row>
    <row r="289" spans="1:6" s="33" customFormat="1" ht="15">
      <c r="A289" s="163"/>
      <c r="B289" s="153"/>
      <c r="C289" s="116"/>
      <c r="D289" s="116"/>
      <c r="E289" s="32"/>
      <c r="F289"/>
    </row>
    <row r="290" spans="1:6" s="33" customFormat="1" ht="15">
      <c r="A290" s="163"/>
      <c r="B290" s="153"/>
      <c r="C290" s="116"/>
      <c r="D290" s="116"/>
      <c r="E290" s="32"/>
      <c r="F290"/>
    </row>
    <row r="291" spans="1:6" s="33" customFormat="1" ht="15">
      <c r="A291" s="163"/>
      <c r="B291" s="153"/>
      <c r="C291" s="116"/>
      <c r="D291" s="116"/>
      <c r="E291" s="32"/>
      <c r="F291"/>
    </row>
    <row r="292" spans="1:6" s="33" customFormat="1" ht="15">
      <c r="A292" s="163"/>
      <c r="B292" s="153"/>
      <c r="C292" s="116"/>
      <c r="D292" s="116"/>
      <c r="E292" s="32"/>
      <c r="F292"/>
    </row>
    <row r="293" spans="1:6" s="33" customFormat="1" ht="15">
      <c r="A293" s="163"/>
      <c r="B293" s="153"/>
      <c r="C293" s="116"/>
      <c r="D293" s="116"/>
      <c r="E293" s="32"/>
      <c r="F293"/>
    </row>
    <row r="294" spans="1:6" s="33" customFormat="1" ht="15">
      <c r="A294" s="163"/>
      <c r="B294" s="153"/>
      <c r="C294" s="116"/>
      <c r="D294" s="116"/>
      <c r="E294" s="32"/>
      <c r="F294"/>
    </row>
    <row r="295" spans="1:6" s="33" customFormat="1" ht="15">
      <c r="A295" s="163"/>
      <c r="B295" s="153"/>
      <c r="C295" s="116"/>
      <c r="D295" s="116"/>
      <c r="E295" s="32"/>
      <c r="F295"/>
    </row>
    <row r="296" spans="1:6" s="33" customFormat="1" ht="15">
      <c r="A296" s="163"/>
      <c r="B296" s="153"/>
      <c r="C296" s="116"/>
      <c r="D296" s="116"/>
      <c r="E296" s="32"/>
      <c r="F296"/>
    </row>
    <row r="297" spans="1:6" s="33" customFormat="1" ht="15">
      <c r="A297" s="163"/>
      <c r="B297" s="153"/>
      <c r="C297" s="116"/>
      <c r="D297" s="116"/>
      <c r="E297" s="32"/>
      <c r="F297"/>
    </row>
    <row r="298" spans="1:6" s="33" customFormat="1" ht="15">
      <c r="A298" s="163"/>
      <c r="B298" s="153"/>
      <c r="C298" s="116"/>
      <c r="D298" s="116"/>
      <c r="E298" s="32"/>
      <c r="F298"/>
    </row>
    <row r="299" spans="1:6" s="33" customFormat="1" ht="15">
      <c r="A299" s="163"/>
      <c r="B299" s="153"/>
      <c r="C299" s="116"/>
      <c r="D299" s="116"/>
      <c r="E299" s="32"/>
      <c r="F299"/>
    </row>
    <row r="300" spans="1:6" s="33" customFormat="1" ht="15">
      <c r="A300" s="163"/>
      <c r="B300" s="153"/>
      <c r="C300" s="116"/>
      <c r="D300" s="116"/>
      <c r="E300" s="32"/>
      <c r="F300"/>
    </row>
    <row r="301" spans="1:6" s="33" customFormat="1" ht="15">
      <c r="A301" s="163"/>
      <c r="B301" s="153"/>
      <c r="C301" s="116"/>
      <c r="D301" s="116"/>
      <c r="E301" s="32"/>
      <c r="F301"/>
    </row>
    <row r="302" spans="1:6" s="33" customFormat="1" ht="15">
      <c r="A302" s="163"/>
      <c r="B302" s="153"/>
      <c r="C302" s="116"/>
      <c r="D302" s="116"/>
      <c r="E302" s="32"/>
      <c r="F302"/>
    </row>
    <row r="303" spans="1:6" s="33" customFormat="1" ht="15">
      <c r="A303" s="163"/>
      <c r="B303" s="153"/>
      <c r="C303" s="116"/>
      <c r="D303" s="116"/>
      <c r="E303" s="32"/>
      <c r="F303"/>
    </row>
    <row r="304" spans="1:6" s="33" customFormat="1" ht="15">
      <c r="A304" s="163"/>
      <c r="B304" s="153"/>
      <c r="C304" s="116"/>
      <c r="D304" s="116"/>
      <c r="E304" s="32"/>
      <c r="F304"/>
    </row>
    <row r="305" spans="1:6" s="33" customFormat="1" ht="15">
      <c r="A305" s="163"/>
      <c r="B305" s="153"/>
      <c r="C305" s="116"/>
      <c r="D305" s="116"/>
      <c r="E305" s="32"/>
      <c r="F305"/>
    </row>
    <row r="306" spans="1:6" s="33" customFormat="1" ht="15">
      <c r="A306" s="163"/>
      <c r="B306" s="153"/>
      <c r="C306" s="116"/>
      <c r="D306" s="116"/>
      <c r="E306" s="32"/>
      <c r="F306"/>
    </row>
    <row r="307" spans="1:6" s="33" customFormat="1" ht="15">
      <c r="A307" s="163"/>
      <c r="B307" s="153"/>
      <c r="C307" s="116"/>
      <c r="D307" s="116"/>
      <c r="E307" s="32"/>
      <c r="F307"/>
    </row>
    <row r="308" spans="1:6" s="33" customFormat="1" ht="15">
      <c r="A308" s="163"/>
      <c r="B308" s="153"/>
      <c r="C308" s="116"/>
      <c r="D308" s="116"/>
      <c r="E308" s="32"/>
      <c r="F308"/>
    </row>
    <row r="309" spans="1:6" s="33" customFormat="1" ht="15">
      <c r="A309" s="163"/>
      <c r="B309" s="153"/>
      <c r="C309" s="116"/>
      <c r="D309" s="116"/>
      <c r="E309" s="32"/>
      <c r="F309"/>
    </row>
    <row r="310" spans="1:6" s="33" customFormat="1" ht="15">
      <c r="A310" s="163"/>
      <c r="B310" s="153"/>
      <c r="C310" s="116"/>
      <c r="D310" s="116"/>
      <c r="E310" s="32"/>
      <c r="F310"/>
    </row>
    <row r="311" spans="1:6" s="33" customFormat="1" ht="15">
      <c r="A311" s="163"/>
      <c r="B311" s="153"/>
      <c r="C311" s="116"/>
      <c r="D311" s="116"/>
      <c r="E311" s="32"/>
      <c r="F311"/>
    </row>
    <row r="312" spans="1:6" s="33" customFormat="1" ht="15">
      <c r="A312" s="163"/>
      <c r="B312" s="153"/>
      <c r="C312" s="116"/>
      <c r="D312" s="116"/>
      <c r="E312" s="32"/>
      <c r="F312"/>
    </row>
    <row r="313" spans="1:6" s="33" customFormat="1" ht="15">
      <c r="A313" s="163"/>
      <c r="B313" s="153"/>
      <c r="C313" s="116"/>
      <c r="D313" s="116"/>
      <c r="E313" s="32"/>
      <c r="F313"/>
    </row>
    <row r="314" spans="1:6" s="33" customFormat="1" ht="15">
      <c r="A314" s="163"/>
      <c r="B314" s="153"/>
      <c r="C314" s="116"/>
      <c r="D314" s="116"/>
      <c r="E314" s="32"/>
      <c r="F314"/>
    </row>
    <row r="315" spans="1:6" s="33" customFormat="1" ht="15">
      <c r="A315" s="163"/>
      <c r="B315" s="153"/>
      <c r="C315" s="116"/>
      <c r="D315" s="116"/>
      <c r="E315" s="32"/>
      <c r="F315"/>
    </row>
    <row r="316" spans="1:6" s="33" customFormat="1" ht="15">
      <c r="A316" s="163"/>
      <c r="B316" s="153"/>
      <c r="C316" s="116"/>
      <c r="D316" s="116"/>
      <c r="E316" s="32"/>
      <c r="F316"/>
    </row>
    <row r="317" spans="1:6" s="33" customFormat="1" ht="15">
      <c r="A317" s="163"/>
      <c r="B317" s="153"/>
      <c r="C317" s="116"/>
      <c r="D317" s="116"/>
      <c r="E317" s="32"/>
      <c r="F317"/>
    </row>
    <row r="318" spans="1:6" s="33" customFormat="1" ht="15">
      <c r="A318" s="163"/>
      <c r="B318" s="153"/>
      <c r="C318" s="116"/>
      <c r="D318" s="116"/>
      <c r="E318" s="32"/>
      <c r="F318"/>
    </row>
    <row r="319" spans="1:6" s="33" customFormat="1" ht="15">
      <c r="A319" s="163"/>
      <c r="B319" s="153"/>
      <c r="C319" s="116"/>
      <c r="D319" s="116"/>
      <c r="E319" s="32"/>
      <c r="F319"/>
    </row>
    <row r="320" spans="1:6" s="33" customFormat="1" ht="15">
      <c r="A320" s="163"/>
      <c r="B320" s="153"/>
      <c r="C320" s="116"/>
      <c r="D320" s="116"/>
      <c r="E320" s="32"/>
      <c r="F320"/>
    </row>
    <row r="321" spans="1:6" s="33" customFormat="1" ht="15">
      <c r="A321" s="163"/>
      <c r="B321" s="153"/>
      <c r="C321" s="116"/>
      <c r="D321" s="116"/>
      <c r="E321" s="32"/>
      <c r="F321"/>
    </row>
    <row r="322" spans="1:6" s="33" customFormat="1" ht="15">
      <c r="A322" s="163"/>
      <c r="B322" s="153"/>
      <c r="C322" s="116"/>
      <c r="D322" s="116"/>
      <c r="E322" s="32"/>
      <c r="F322"/>
    </row>
    <row r="323" spans="1:6" s="33" customFormat="1" ht="15">
      <c r="A323" s="163"/>
      <c r="B323" s="153"/>
      <c r="C323" s="116"/>
      <c r="D323" s="116"/>
      <c r="E323" s="32"/>
      <c r="F323"/>
    </row>
    <row r="324" spans="1:6" s="33" customFormat="1" ht="15">
      <c r="A324" s="163"/>
      <c r="B324" s="153"/>
      <c r="C324" s="116"/>
      <c r="D324" s="116"/>
      <c r="E324" s="32"/>
      <c r="F324"/>
    </row>
    <row r="325" spans="1:6" s="33" customFormat="1" ht="15">
      <c r="A325" s="163"/>
      <c r="B325" s="153"/>
      <c r="C325" s="116"/>
      <c r="D325" s="116"/>
      <c r="E325" s="32"/>
      <c r="F325"/>
    </row>
    <row r="326" spans="1:6" s="33" customFormat="1" ht="15">
      <c r="A326" s="163"/>
      <c r="B326" s="153"/>
      <c r="C326" s="116"/>
      <c r="D326" s="116"/>
      <c r="E326" s="32"/>
      <c r="F326"/>
    </row>
    <row r="327" spans="1:6" s="33" customFormat="1" ht="15">
      <c r="A327" s="163"/>
      <c r="B327" s="153"/>
      <c r="C327" s="116"/>
      <c r="D327" s="116"/>
      <c r="E327" s="32"/>
      <c r="F327"/>
    </row>
    <row r="328" spans="1:6" s="33" customFormat="1" ht="15">
      <c r="A328" s="163"/>
      <c r="B328" s="153"/>
      <c r="C328" s="116"/>
      <c r="D328" s="116"/>
      <c r="E328" s="32"/>
      <c r="F328"/>
    </row>
    <row r="329" spans="1:6" s="33" customFormat="1" ht="15">
      <c r="A329" s="163"/>
      <c r="B329" s="153"/>
      <c r="C329" s="116"/>
      <c r="D329" s="116"/>
      <c r="E329" s="32"/>
      <c r="F329"/>
    </row>
    <row r="330" spans="1:6" s="33" customFormat="1" ht="15">
      <c r="A330" s="163"/>
      <c r="B330" s="153"/>
      <c r="C330" s="116"/>
      <c r="D330" s="116"/>
      <c r="E330" s="32"/>
      <c r="F330"/>
    </row>
    <row r="331" spans="1:6" s="33" customFormat="1" ht="15">
      <c r="A331" s="163"/>
      <c r="B331" s="153"/>
      <c r="C331" s="116"/>
      <c r="D331" s="116"/>
      <c r="E331" s="32"/>
      <c r="F331"/>
    </row>
    <row r="332" spans="1:6" s="33" customFormat="1" ht="15">
      <c r="A332" s="163"/>
      <c r="B332" s="153"/>
      <c r="C332" s="116"/>
      <c r="D332" s="116"/>
      <c r="E332" s="32"/>
      <c r="F332"/>
    </row>
    <row r="333" spans="1:6" s="33" customFormat="1" ht="15">
      <c r="A333" s="163"/>
      <c r="B333" s="153"/>
      <c r="C333" s="116"/>
      <c r="D333" s="116"/>
      <c r="E333" s="32"/>
      <c r="F333"/>
    </row>
    <row r="334" spans="1:6" s="33" customFormat="1" ht="15">
      <c r="A334" s="163"/>
      <c r="B334" s="153"/>
      <c r="C334" s="116"/>
      <c r="D334" s="116"/>
      <c r="E334" s="32"/>
      <c r="F334"/>
    </row>
    <row r="335" spans="1:6" s="33" customFormat="1" ht="15">
      <c r="A335" s="163"/>
      <c r="B335" s="153"/>
      <c r="C335" s="116"/>
      <c r="D335" s="116"/>
      <c r="E335" s="32"/>
      <c r="F335"/>
    </row>
    <row r="336" spans="1:6" s="33" customFormat="1" ht="15">
      <c r="A336" s="163"/>
      <c r="B336" s="153"/>
      <c r="C336" s="116"/>
      <c r="D336" s="116"/>
      <c r="E336" s="32"/>
      <c r="F336"/>
    </row>
    <row r="337" spans="1:6" s="33" customFormat="1" ht="15">
      <c r="A337" s="163"/>
      <c r="B337" s="153"/>
      <c r="C337" s="116"/>
      <c r="D337" s="116"/>
      <c r="E337" s="32"/>
      <c r="F337"/>
    </row>
    <row r="338" spans="1:6" s="33" customFormat="1" ht="15">
      <c r="A338" s="163"/>
      <c r="B338" s="153"/>
      <c r="C338" s="116"/>
      <c r="D338" s="116"/>
      <c r="E338" s="32"/>
      <c r="F338"/>
    </row>
    <row r="339" spans="1:6" s="33" customFormat="1" ht="15">
      <c r="A339" s="163"/>
      <c r="B339" s="153"/>
      <c r="C339" s="116"/>
      <c r="D339" s="116"/>
      <c r="E339" s="32"/>
      <c r="F339"/>
    </row>
    <row r="340" spans="1:6" s="33" customFormat="1" ht="15">
      <c r="A340" s="163"/>
      <c r="B340" s="153"/>
      <c r="C340" s="116"/>
      <c r="D340" s="116"/>
      <c r="E340" s="32"/>
      <c r="F340"/>
    </row>
    <row r="341" spans="1:6" s="33" customFormat="1" ht="15">
      <c r="A341" s="163"/>
      <c r="B341" s="153"/>
      <c r="C341" s="116"/>
      <c r="D341" s="116"/>
      <c r="E341" s="32"/>
      <c r="F341"/>
    </row>
    <row r="342" spans="1:6" s="33" customFormat="1" ht="15">
      <c r="A342" s="163"/>
      <c r="B342" s="153"/>
      <c r="C342" s="116"/>
      <c r="D342" s="116"/>
      <c r="E342" s="32"/>
      <c r="F342"/>
    </row>
    <row r="343" spans="1:6" s="33" customFormat="1" ht="15">
      <c r="A343" s="163"/>
      <c r="B343" s="153"/>
      <c r="C343" s="116"/>
      <c r="D343" s="116"/>
      <c r="E343" s="32"/>
      <c r="F343"/>
    </row>
    <row r="344" spans="1:6" s="33" customFormat="1" ht="15">
      <c r="A344" s="163"/>
      <c r="B344" s="153"/>
      <c r="C344" s="116"/>
      <c r="D344" s="116"/>
      <c r="E344" s="32"/>
      <c r="F344"/>
    </row>
    <row r="345" spans="1:6" s="33" customFormat="1" ht="15">
      <c r="A345" s="163"/>
      <c r="B345" s="153"/>
      <c r="C345" s="116"/>
      <c r="D345" s="116"/>
      <c r="E345" s="32"/>
      <c r="F345"/>
    </row>
    <row r="346" spans="1:6" s="33" customFormat="1" ht="15">
      <c r="A346" s="163"/>
      <c r="B346" s="153"/>
      <c r="C346" s="116"/>
      <c r="D346" s="116"/>
      <c r="E346" s="32"/>
      <c r="F346"/>
    </row>
    <row r="347" spans="1:6" s="33" customFormat="1" ht="15">
      <c r="A347" s="163"/>
      <c r="B347" s="153"/>
      <c r="C347" s="116"/>
      <c r="D347" s="116"/>
      <c r="E347" s="32"/>
      <c r="F347"/>
    </row>
    <row r="348" spans="1:6" s="33" customFormat="1" ht="15">
      <c r="A348" s="163"/>
      <c r="B348" s="153"/>
      <c r="C348" s="116"/>
      <c r="D348" s="116"/>
      <c r="E348" s="32"/>
      <c r="F348"/>
    </row>
    <row r="349" spans="1:6" s="33" customFormat="1" ht="15">
      <c r="A349" s="163"/>
      <c r="B349" s="153"/>
      <c r="C349" s="116"/>
      <c r="D349" s="116"/>
      <c r="E349" s="32"/>
      <c r="F349"/>
    </row>
    <row r="350" spans="1:6" s="33" customFormat="1" ht="15">
      <c r="A350" s="163"/>
      <c r="B350" s="153"/>
      <c r="C350" s="116"/>
      <c r="D350" s="116"/>
      <c r="E350" s="32"/>
      <c r="F350"/>
    </row>
    <row r="351" spans="1:6" s="33" customFormat="1" ht="15">
      <c r="A351" s="163"/>
      <c r="B351" s="153"/>
      <c r="C351" s="116"/>
      <c r="D351" s="116"/>
      <c r="E351" s="32"/>
      <c r="F351"/>
    </row>
    <row r="352" spans="1:6" s="33" customFormat="1" ht="15">
      <c r="A352" s="163"/>
      <c r="B352" s="153"/>
      <c r="C352" s="116"/>
      <c r="D352" s="116"/>
      <c r="E352" s="32"/>
      <c r="F352"/>
    </row>
    <row r="353" spans="1:6" s="33" customFormat="1" ht="15">
      <c r="A353" s="163"/>
      <c r="B353" s="153"/>
      <c r="C353" s="116"/>
      <c r="D353" s="116"/>
      <c r="E353" s="32"/>
      <c r="F353"/>
    </row>
    <row r="354" spans="1:6" s="33" customFormat="1" ht="15">
      <c r="A354" s="163"/>
      <c r="B354" s="153"/>
      <c r="C354" s="116"/>
      <c r="D354" s="116"/>
      <c r="E354" s="32"/>
      <c r="F354"/>
    </row>
    <row r="355" spans="1:6" s="33" customFormat="1" ht="15">
      <c r="A355" s="163"/>
      <c r="B355" s="153"/>
      <c r="C355" s="116"/>
      <c r="D355" s="116"/>
      <c r="E355" s="32"/>
      <c r="F355"/>
    </row>
    <row r="356" spans="1:6" s="33" customFormat="1" ht="15">
      <c r="A356" s="163"/>
      <c r="B356" s="153"/>
      <c r="C356" s="116"/>
      <c r="D356" s="116"/>
      <c r="E356" s="32"/>
      <c r="F356"/>
    </row>
    <row r="357" spans="1:6" s="33" customFormat="1" ht="15">
      <c r="A357" s="163"/>
      <c r="B357" s="153"/>
      <c r="C357" s="116"/>
      <c r="D357" s="116"/>
      <c r="E357" s="32"/>
      <c r="F357"/>
    </row>
    <row r="358" spans="1:6" s="33" customFormat="1" ht="15">
      <c r="A358" s="163"/>
      <c r="B358" s="153"/>
      <c r="C358" s="116"/>
      <c r="D358" s="116"/>
      <c r="E358" s="32"/>
      <c r="F358"/>
    </row>
    <row r="359" spans="1:6" s="33" customFormat="1" ht="15">
      <c r="A359" s="163"/>
      <c r="B359" s="153"/>
      <c r="C359" s="116"/>
      <c r="D359" s="116"/>
      <c r="E359" s="32"/>
      <c r="F359"/>
    </row>
    <row r="360" spans="1:6" s="33" customFormat="1" ht="15">
      <c r="A360" s="163"/>
      <c r="B360" s="153"/>
      <c r="C360" s="116"/>
      <c r="D360" s="116"/>
      <c r="E360" s="32"/>
      <c r="F360"/>
    </row>
    <row r="361" spans="1:6" s="33" customFormat="1" ht="15">
      <c r="A361" s="163"/>
      <c r="B361" s="153"/>
      <c r="C361" s="116"/>
      <c r="D361" s="116"/>
      <c r="E361" s="32"/>
      <c r="F361"/>
    </row>
    <row r="362" spans="1:6" s="33" customFormat="1" ht="15">
      <c r="A362" s="163"/>
      <c r="B362" s="153"/>
      <c r="C362" s="116"/>
      <c r="D362" s="116"/>
      <c r="E362" s="32"/>
      <c r="F362"/>
    </row>
    <row r="363" spans="1:6" s="33" customFormat="1" ht="15">
      <c r="A363" s="163"/>
      <c r="B363" s="153"/>
      <c r="C363" s="116"/>
      <c r="D363" s="116"/>
      <c r="E363" s="32"/>
      <c r="F363"/>
    </row>
    <row r="364" spans="1:6" s="33" customFormat="1" ht="15">
      <c r="A364" s="163"/>
      <c r="B364" s="153"/>
      <c r="C364" s="116"/>
      <c r="D364" s="116"/>
      <c r="E364" s="32"/>
      <c r="F364"/>
    </row>
    <row r="365" spans="1:6" s="33" customFormat="1" ht="15">
      <c r="A365" s="163"/>
      <c r="B365" s="153"/>
      <c r="C365" s="116"/>
      <c r="D365" s="116"/>
      <c r="E365" s="32"/>
      <c r="F365"/>
    </row>
    <row r="366" spans="1:6" s="33" customFormat="1" ht="15">
      <c r="A366" s="163"/>
      <c r="B366" s="153"/>
      <c r="C366" s="116"/>
      <c r="D366" s="116"/>
      <c r="E366" s="32"/>
      <c r="F366"/>
    </row>
    <row r="367" spans="1:6" s="33" customFormat="1" ht="15">
      <c r="A367" s="163"/>
      <c r="B367" s="153"/>
      <c r="C367" s="116"/>
      <c r="D367" s="116"/>
      <c r="E367" s="32"/>
      <c r="F367"/>
    </row>
    <row r="368" spans="1:6" s="33" customFormat="1" ht="15">
      <c r="A368" s="163"/>
      <c r="B368" s="153"/>
      <c r="C368" s="116"/>
      <c r="D368" s="116"/>
      <c r="E368" s="32"/>
      <c r="F368"/>
    </row>
    <row r="369" spans="1:6" s="33" customFormat="1" ht="15">
      <c r="A369" s="163"/>
      <c r="B369" s="153"/>
      <c r="C369" s="116"/>
      <c r="D369" s="116"/>
      <c r="E369" s="32"/>
      <c r="F369"/>
    </row>
    <row r="370" spans="1:6" s="33" customFormat="1" ht="15">
      <c r="A370" s="163"/>
      <c r="B370" s="153"/>
      <c r="C370" s="116"/>
      <c r="D370" s="116"/>
      <c r="E370" s="32"/>
      <c r="F370"/>
    </row>
    <row r="371" spans="1:6" s="33" customFormat="1" ht="15">
      <c r="A371" s="163"/>
      <c r="B371" s="153"/>
      <c r="C371" s="116"/>
      <c r="D371" s="116"/>
      <c r="E371" s="32"/>
      <c r="F371"/>
    </row>
    <row r="372" spans="1:6" s="33" customFormat="1" ht="15">
      <c r="A372" s="163"/>
      <c r="B372" s="153"/>
      <c r="C372" s="116"/>
      <c r="D372" s="116"/>
      <c r="E372" s="32"/>
      <c r="F372"/>
    </row>
    <row r="373" spans="1:6" s="33" customFormat="1" ht="15">
      <c r="A373" s="163"/>
      <c r="B373" s="153"/>
      <c r="C373" s="116"/>
      <c r="D373" s="116"/>
      <c r="E373" s="32"/>
      <c r="F373"/>
    </row>
    <row r="374" spans="1:6" s="33" customFormat="1" ht="15">
      <c r="A374" s="163"/>
      <c r="B374" s="153"/>
      <c r="C374" s="116"/>
      <c r="D374" s="116"/>
      <c r="E374" s="32"/>
      <c r="F374"/>
    </row>
    <row r="375" spans="1:6" s="33" customFormat="1" ht="15">
      <c r="A375" s="163"/>
      <c r="B375" s="153"/>
      <c r="C375" s="116"/>
      <c r="D375" s="116"/>
      <c r="E375" s="32"/>
      <c r="F375"/>
    </row>
    <row r="376" spans="1:6" s="33" customFormat="1" ht="15">
      <c r="A376" s="163"/>
      <c r="B376" s="153"/>
      <c r="C376" s="116"/>
      <c r="D376" s="116"/>
      <c r="E376" s="32"/>
      <c r="F376"/>
    </row>
    <row r="377" spans="1:6" s="33" customFormat="1" ht="15">
      <c r="A377" s="163"/>
      <c r="B377" s="153"/>
      <c r="C377" s="116"/>
      <c r="D377" s="116"/>
      <c r="E377" s="32"/>
      <c r="F377"/>
    </row>
    <row r="378" spans="1:6" s="33" customFormat="1" ht="15">
      <c r="A378" s="163"/>
      <c r="B378" s="153"/>
      <c r="C378" s="116"/>
      <c r="D378" s="116"/>
      <c r="E378" s="32"/>
      <c r="F378"/>
    </row>
    <row r="379" spans="1:6" s="33" customFormat="1" ht="15">
      <c r="A379" s="163"/>
      <c r="B379" s="153"/>
      <c r="C379" s="116"/>
      <c r="D379" s="116"/>
      <c r="E379" s="32"/>
      <c r="F379"/>
    </row>
    <row r="380" spans="1:6" s="33" customFormat="1" ht="15">
      <c r="A380" s="163"/>
      <c r="B380" s="153"/>
      <c r="C380" s="116"/>
      <c r="D380" s="116"/>
      <c r="E380" s="32"/>
      <c r="F380"/>
    </row>
    <row r="381" spans="1:6" s="33" customFormat="1" ht="15">
      <c r="A381" s="163"/>
      <c r="B381" s="153"/>
      <c r="C381" s="116"/>
      <c r="D381" s="116"/>
      <c r="E381" s="32"/>
      <c r="F381"/>
    </row>
    <row r="382" spans="1:6" s="33" customFormat="1" ht="15">
      <c r="A382" s="163"/>
      <c r="B382" s="153"/>
      <c r="C382" s="116"/>
      <c r="D382" s="116"/>
      <c r="E382" s="32"/>
      <c r="F382"/>
    </row>
    <row r="383" spans="1:6" s="33" customFormat="1" ht="15">
      <c r="A383" s="163"/>
      <c r="B383" s="153"/>
      <c r="C383" s="116"/>
      <c r="D383" s="116"/>
      <c r="E383" s="32"/>
      <c r="F383"/>
    </row>
    <row r="384" spans="1:6" s="33" customFormat="1" ht="15">
      <c r="A384" s="163"/>
      <c r="B384" s="153"/>
      <c r="C384" s="116"/>
      <c r="D384" s="116"/>
      <c r="E384" s="32"/>
      <c r="F384"/>
    </row>
    <row r="385" spans="1:6" s="33" customFormat="1" ht="15">
      <c r="A385" s="163"/>
      <c r="B385" s="153"/>
      <c r="C385" s="116"/>
      <c r="D385" s="116"/>
      <c r="E385" s="32"/>
      <c r="F385"/>
    </row>
    <row r="386" spans="1:6" s="33" customFormat="1" ht="15">
      <c r="A386" s="163"/>
      <c r="B386" s="153"/>
      <c r="C386" s="116"/>
      <c r="D386" s="116"/>
      <c r="E386" s="32"/>
      <c r="F386"/>
    </row>
    <row r="387" spans="1:6" s="33" customFormat="1" ht="15">
      <c r="A387" s="163"/>
      <c r="B387" s="153"/>
      <c r="C387" s="116"/>
      <c r="D387" s="116"/>
      <c r="E387" s="32"/>
      <c r="F387"/>
    </row>
    <row r="388" spans="1:6" s="33" customFormat="1" ht="15">
      <c r="A388" s="163"/>
      <c r="B388" s="153"/>
      <c r="C388" s="116"/>
      <c r="D388" s="116"/>
      <c r="E388" s="32"/>
      <c r="F388"/>
    </row>
    <row r="389" spans="1:6" s="33" customFormat="1" ht="15">
      <c r="A389" s="163"/>
      <c r="B389" s="153"/>
      <c r="C389" s="116"/>
      <c r="D389" s="116"/>
      <c r="E389" s="32"/>
      <c r="F389"/>
    </row>
    <row r="390" spans="1:6" s="33" customFormat="1" ht="15">
      <c r="A390" s="163"/>
      <c r="B390" s="153"/>
      <c r="C390" s="116"/>
      <c r="D390" s="116"/>
      <c r="E390" s="32"/>
      <c r="F390"/>
    </row>
    <row r="391" spans="1:6" s="33" customFormat="1" ht="15">
      <c r="A391" s="163"/>
      <c r="B391" s="153"/>
      <c r="C391" s="116"/>
      <c r="D391" s="116"/>
      <c r="E391" s="32"/>
      <c r="F391"/>
    </row>
    <row r="392" spans="1:6" s="33" customFormat="1" ht="15">
      <c r="A392" s="163"/>
      <c r="B392" s="153"/>
      <c r="C392" s="116"/>
      <c r="D392" s="116"/>
      <c r="E392" s="32"/>
      <c r="F392"/>
    </row>
    <row r="393" spans="1:6" s="33" customFormat="1" ht="15">
      <c r="A393" s="163"/>
      <c r="B393" s="153"/>
      <c r="C393" s="116"/>
      <c r="D393" s="116"/>
      <c r="E393" s="32"/>
      <c r="F393"/>
    </row>
    <row r="394" spans="1:6" s="33" customFormat="1" ht="15">
      <c r="A394" s="163"/>
      <c r="B394" s="153"/>
      <c r="C394" s="116"/>
      <c r="D394" s="116"/>
      <c r="E394" s="32"/>
      <c r="F394"/>
    </row>
    <row r="395" spans="1:6" s="33" customFormat="1" ht="15">
      <c r="A395" s="163"/>
      <c r="B395" s="153"/>
      <c r="C395" s="116"/>
      <c r="D395" s="116"/>
      <c r="E395" s="32"/>
      <c r="F395"/>
    </row>
    <row r="396" spans="1:6" s="33" customFormat="1" ht="15">
      <c r="A396" s="163"/>
      <c r="B396" s="153"/>
      <c r="C396" s="116"/>
      <c r="D396" s="116"/>
      <c r="E396" s="32"/>
      <c r="F396"/>
    </row>
    <row r="397" spans="1:6" s="33" customFormat="1" ht="15">
      <c r="A397" s="163"/>
      <c r="B397" s="153"/>
      <c r="C397" s="116"/>
      <c r="D397" s="116"/>
      <c r="E397" s="32"/>
      <c r="F397"/>
    </row>
    <row r="398" spans="1:6" s="33" customFormat="1" ht="15">
      <c r="A398" s="163"/>
      <c r="B398" s="153"/>
      <c r="C398" s="116"/>
      <c r="D398" s="116"/>
      <c r="E398" s="32"/>
      <c r="F398"/>
    </row>
    <row r="399" spans="1:6" s="33" customFormat="1" ht="15">
      <c r="A399" s="163"/>
      <c r="B399" s="153"/>
      <c r="C399" s="116"/>
      <c r="D399" s="116"/>
      <c r="E399" s="32"/>
      <c r="F399"/>
    </row>
    <row r="400" spans="1:6" s="33" customFormat="1" ht="15">
      <c r="A400" s="163"/>
      <c r="B400" s="153"/>
      <c r="C400" s="116"/>
      <c r="D400" s="116"/>
      <c r="E400" s="32"/>
      <c r="F400"/>
    </row>
    <row r="401" spans="1:6" s="33" customFormat="1" ht="15">
      <c r="A401" s="163"/>
      <c r="B401" s="153"/>
      <c r="C401" s="116"/>
      <c r="D401" s="116"/>
      <c r="E401" s="32"/>
      <c r="F401"/>
    </row>
    <row r="402" spans="1:6" s="33" customFormat="1" ht="15">
      <c r="A402" s="163"/>
      <c r="B402" s="153"/>
      <c r="C402" s="116"/>
      <c r="D402" s="116"/>
      <c r="E402" s="32"/>
      <c r="F402"/>
    </row>
    <row r="403" spans="1:6" s="33" customFormat="1" ht="15">
      <c r="A403" s="163"/>
      <c r="B403" s="153"/>
      <c r="C403" s="116"/>
      <c r="D403" s="116"/>
      <c r="E403" s="32"/>
      <c r="F403"/>
    </row>
    <row r="404" spans="1:6" s="33" customFormat="1" ht="15">
      <c r="A404" s="163"/>
      <c r="B404" s="153"/>
      <c r="C404" s="116"/>
      <c r="D404" s="116"/>
      <c r="E404" s="32"/>
      <c r="F404"/>
    </row>
    <row r="405" spans="1:6" s="33" customFormat="1" ht="15">
      <c r="A405" s="163"/>
      <c r="B405" s="153"/>
      <c r="C405" s="116"/>
      <c r="D405" s="116"/>
      <c r="E405" s="32"/>
      <c r="F405"/>
    </row>
    <row r="406" spans="1:6" s="33" customFormat="1" ht="15">
      <c r="A406" s="163"/>
      <c r="B406" s="153"/>
      <c r="C406" s="116"/>
      <c r="D406" s="116"/>
      <c r="E406" s="32"/>
      <c r="F406"/>
    </row>
    <row r="407" spans="1:6" s="33" customFormat="1" ht="15">
      <c r="A407" s="163"/>
      <c r="B407" s="153"/>
      <c r="C407" s="116"/>
      <c r="D407" s="116"/>
      <c r="E407" s="32"/>
      <c r="F407"/>
    </row>
    <row r="408" spans="1:6" s="33" customFormat="1" ht="15">
      <c r="A408" s="163"/>
      <c r="B408" s="153"/>
      <c r="C408" s="116"/>
      <c r="D408" s="116"/>
      <c r="E408" s="32"/>
      <c r="F408"/>
    </row>
    <row r="409" spans="1:6" s="33" customFormat="1" ht="15">
      <c r="A409" s="163"/>
      <c r="B409" s="153"/>
      <c r="C409" s="116"/>
      <c r="D409" s="116"/>
      <c r="E409" s="32"/>
      <c r="F409"/>
    </row>
    <row r="410" spans="1:6" s="33" customFormat="1" ht="15">
      <c r="A410" s="163"/>
      <c r="B410" s="153"/>
      <c r="C410" s="116"/>
      <c r="D410" s="116"/>
      <c r="E410" s="32"/>
      <c r="F410"/>
    </row>
    <row r="411" spans="1:6" s="33" customFormat="1" ht="15">
      <c r="A411" s="163"/>
      <c r="B411" s="153"/>
      <c r="C411" s="116"/>
      <c r="D411" s="116"/>
      <c r="E411" s="32"/>
      <c r="F411"/>
    </row>
    <row r="412" spans="1:6" s="33" customFormat="1" ht="15">
      <c r="A412" s="163"/>
      <c r="B412" s="153"/>
      <c r="C412" s="116"/>
      <c r="D412" s="116"/>
      <c r="E412" s="32"/>
      <c r="F412"/>
    </row>
    <row r="413" spans="1:6" s="33" customFormat="1" ht="15">
      <c r="A413" s="163"/>
      <c r="B413" s="153"/>
      <c r="C413" s="116"/>
      <c r="D413" s="116"/>
      <c r="E413" s="32"/>
      <c r="F413"/>
    </row>
    <row r="414" spans="1:6" s="33" customFormat="1" ht="15">
      <c r="A414" s="163"/>
      <c r="B414" s="153"/>
      <c r="C414" s="116"/>
      <c r="D414" s="116"/>
      <c r="E414" s="32"/>
      <c r="F414"/>
    </row>
    <row r="415" spans="1:6" s="33" customFormat="1" ht="15">
      <c r="A415" s="163"/>
      <c r="B415" s="153"/>
      <c r="C415" s="116"/>
      <c r="D415" s="116"/>
      <c r="E415" s="32"/>
      <c r="F415"/>
    </row>
    <row r="416" spans="1:6" s="33" customFormat="1" ht="15">
      <c r="A416" s="163"/>
      <c r="B416" s="153"/>
      <c r="C416" s="116"/>
      <c r="D416" s="116"/>
      <c r="E416" s="32"/>
      <c r="F416"/>
    </row>
    <row r="417" spans="1:6" s="33" customFormat="1" ht="15">
      <c r="A417" s="163"/>
      <c r="B417" s="153"/>
      <c r="C417" s="116"/>
      <c r="D417" s="116"/>
      <c r="E417" s="32"/>
      <c r="F417"/>
    </row>
    <row r="418" spans="1:6" s="33" customFormat="1" ht="15">
      <c r="A418" s="163"/>
      <c r="B418" s="153"/>
      <c r="C418" s="116"/>
      <c r="D418" s="116"/>
      <c r="E418" s="32"/>
      <c r="F418"/>
    </row>
    <row r="419" spans="1:6" s="33" customFormat="1" ht="15">
      <c r="A419" s="163"/>
      <c r="B419" s="153"/>
      <c r="C419" s="116"/>
      <c r="D419" s="116"/>
      <c r="E419" s="32"/>
      <c r="F419"/>
    </row>
    <row r="420" spans="1:6" s="33" customFormat="1" ht="15">
      <c r="A420" s="163"/>
      <c r="B420" s="153"/>
      <c r="C420" s="116"/>
      <c r="D420" s="116"/>
      <c r="E420" s="32"/>
      <c r="F420"/>
    </row>
    <row r="421" spans="1:6" s="33" customFormat="1" ht="15">
      <c r="A421" s="163"/>
      <c r="B421" s="153"/>
      <c r="C421" s="116"/>
      <c r="D421" s="116"/>
      <c r="E421" s="32"/>
      <c r="F421"/>
    </row>
    <row r="422" spans="1:6" s="33" customFormat="1" ht="15">
      <c r="A422" s="163"/>
      <c r="B422" s="153"/>
      <c r="C422" s="116"/>
      <c r="D422" s="116"/>
      <c r="E422" s="32"/>
      <c r="F422"/>
    </row>
    <row r="423" spans="1:6" s="33" customFormat="1" ht="15">
      <c r="A423" s="163"/>
      <c r="B423" s="153"/>
      <c r="C423" s="116"/>
      <c r="D423" s="116"/>
      <c r="E423" s="32"/>
      <c r="F423"/>
    </row>
    <row r="424" spans="1:6" s="33" customFormat="1" ht="15">
      <c r="A424" s="163"/>
      <c r="B424" s="153"/>
      <c r="C424" s="116"/>
      <c r="D424" s="116"/>
      <c r="E424" s="32"/>
      <c r="F424"/>
    </row>
    <row r="425" spans="1:6" s="33" customFormat="1" ht="15">
      <c r="A425" s="163"/>
      <c r="B425" s="153"/>
      <c r="C425" s="116"/>
      <c r="D425" s="116"/>
      <c r="E425" s="32"/>
      <c r="F425"/>
    </row>
    <row r="426" spans="1:6" s="33" customFormat="1" ht="15">
      <c r="A426" s="163"/>
      <c r="B426" s="153"/>
      <c r="C426" s="116"/>
      <c r="D426" s="116"/>
      <c r="E426" s="32"/>
      <c r="F426"/>
    </row>
    <row r="427" spans="1:6" s="33" customFormat="1" ht="15">
      <c r="A427" s="163"/>
      <c r="B427" s="153"/>
      <c r="C427" s="116"/>
      <c r="D427" s="116"/>
      <c r="E427" s="32"/>
      <c r="F427"/>
    </row>
    <row r="428" spans="1:6" s="33" customFormat="1" ht="15">
      <c r="A428" s="163"/>
      <c r="B428" s="153"/>
      <c r="C428" s="116"/>
      <c r="D428" s="116"/>
      <c r="E428" s="32"/>
      <c r="F428"/>
    </row>
    <row r="429" spans="1:6" s="33" customFormat="1" ht="15">
      <c r="A429" s="163"/>
      <c r="B429" s="153"/>
      <c r="C429" s="116"/>
      <c r="D429" s="116"/>
      <c r="E429" s="32"/>
      <c r="F429"/>
    </row>
    <row r="430" spans="1:6" s="33" customFormat="1" ht="15">
      <c r="A430" s="163"/>
      <c r="B430" s="153"/>
      <c r="C430" s="116"/>
      <c r="D430" s="116"/>
      <c r="E430" s="32"/>
      <c r="F430"/>
    </row>
    <row r="431" spans="1:6" s="33" customFormat="1" ht="15">
      <c r="A431" s="163"/>
      <c r="B431" s="153"/>
      <c r="C431" s="116"/>
      <c r="D431" s="116"/>
      <c r="E431" s="32"/>
      <c r="F431"/>
    </row>
    <row r="432" spans="1:6" s="33" customFormat="1" ht="15">
      <c r="A432" s="163"/>
      <c r="B432" s="153"/>
      <c r="C432" s="116"/>
      <c r="D432" s="116"/>
      <c r="E432" s="32"/>
      <c r="F432"/>
    </row>
    <row r="433" spans="1:6" s="33" customFormat="1" ht="15">
      <c r="A433" s="163"/>
      <c r="B433" s="153"/>
      <c r="C433" s="116"/>
      <c r="D433" s="116"/>
      <c r="E433" s="32"/>
      <c r="F433"/>
    </row>
    <row r="434" spans="1:6" s="33" customFormat="1" ht="15">
      <c r="A434" s="163"/>
      <c r="B434" s="153"/>
      <c r="C434" s="116"/>
      <c r="D434" s="116"/>
      <c r="E434" s="32"/>
      <c r="F434"/>
    </row>
    <row r="435" spans="1:6" s="33" customFormat="1" ht="15">
      <c r="A435" s="163"/>
      <c r="B435" s="153"/>
      <c r="C435" s="116"/>
      <c r="D435" s="116"/>
      <c r="E435" s="32"/>
      <c r="F435"/>
    </row>
    <row r="436" spans="1:6" s="33" customFormat="1" ht="15">
      <c r="A436" s="163"/>
      <c r="B436" s="153"/>
      <c r="C436" s="116"/>
      <c r="D436" s="116"/>
      <c r="E436" s="32"/>
      <c r="F436"/>
    </row>
    <row r="437" spans="1:6" s="33" customFormat="1" ht="15">
      <c r="A437" s="163"/>
      <c r="B437" s="153"/>
      <c r="C437" s="116"/>
      <c r="D437" s="116"/>
      <c r="E437" s="32"/>
      <c r="F437"/>
    </row>
    <row r="438" spans="1:6" s="33" customFormat="1" ht="15">
      <c r="A438" s="163"/>
      <c r="B438" s="153"/>
      <c r="C438" s="116"/>
      <c r="D438" s="116"/>
      <c r="E438" s="32"/>
      <c r="F438"/>
    </row>
    <row r="439" spans="1:6" s="33" customFormat="1" ht="15">
      <c r="A439" s="163"/>
      <c r="B439" s="153"/>
      <c r="C439" s="116"/>
      <c r="D439" s="116"/>
      <c r="E439" s="32"/>
      <c r="F439"/>
    </row>
    <row r="440" spans="1:6" s="33" customFormat="1" ht="15">
      <c r="A440" s="163"/>
      <c r="B440" s="153"/>
      <c r="C440" s="116"/>
      <c r="D440" s="116"/>
      <c r="E440" s="32"/>
      <c r="F440"/>
    </row>
    <row r="441" spans="1:6" s="33" customFormat="1" ht="15">
      <c r="A441" s="163"/>
      <c r="B441" s="153"/>
      <c r="C441" s="116"/>
      <c r="D441" s="116"/>
      <c r="E441" s="32"/>
      <c r="F441"/>
    </row>
    <row r="442" spans="1:6" s="33" customFormat="1" ht="15">
      <c r="A442" s="163"/>
      <c r="B442" s="153"/>
      <c r="C442" s="116"/>
      <c r="D442" s="116"/>
      <c r="E442" s="32"/>
      <c r="F442"/>
    </row>
    <row r="443" spans="1:6" s="33" customFormat="1" ht="15">
      <c r="A443" s="163"/>
      <c r="B443" s="153"/>
      <c r="C443" s="116"/>
      <c r="D443" s="116"/>
      <c r="E443" s="32"/>
      <c r="F443"/>
    </row>
    <row r="444" spans="1:6" s="33" customFormat="1" ht="15">
      <c r="A444" s="163"/>
      <c r="B444" s="153"/>
      <c r="C444" s="116"/>
      <c r="D444" s="116"/>
      <c r="E444" s="32"/>
      <c r="F444"/>
    </row>
    <row r="445" spans="1:6" s="33" customFormat="1" ht="15">
      <c r="A445" s="163"/>
      <c r="B445" s="153"/>
      <c r="C445" s="116"/>
      <c r="D445" s="116"/>
      <c r="E445" s="32"/>
      <c r="F445"/>
    </row>
    <row r="446" spans="1:6" s="33" customFormat="1" ht="15">
      <c r="A446" s="163"/>
      <c r="B446" s="153"/>
      <c r="C446" s="116"/>
      <c r="D446" s="116"/>
      <c r="E446" s="32"/>
      <c r="F446"/>
    </row>
    <row r="447" spans="1:6" s="33" customFormat="1" ht="15">
      <c r="A447" s="163"/>
      <c r="B447" s="153"/>
      <c r="C447" s="116"/>
      <c r="D447" s="116"/>
      <c r="E447" s="32"/>
      <c r="F447"/>
    </row>
    <row r="448" spans="1:6" s="33" customFormat="1" ht="15">
      <c r="A448" s="163"/>
      <c r="B448" s="153"/>
      <c r="C448" s="116"/>
      <c r="D448" s="116"/>
      <c r="E448" s="32"/>
      <c r="F448"/>
    </row>
    <row r="449" spans="1:6" s="33" customFormat="1" ht="15">
      <c r="A449" s="163"/>
      <c r="B449" s="153"/>
      <c r="C449" s="116"/>
      <c r="D449" s="116"/>
      <c r="E449" s="32"/>
      <c r="F449"/>
    </row>
    <row r="450" spans="1:6" s="33" customFormat="1" ht="15">
      <c r="A450" s="163"/>
      <c r="B450" s="153"/>
      <c r="C450" s="116"/>
      <c r="D450" s="116"/>
      <c r="E450" s="32"/>
      <c r="F450"/>
    </row>
    <row r="451" spans="1:6" s="33" customFormat="1" ht="15">
      <c r="A451" s="163"/>
      <c r="B451" s="153"/>
      <c r="C451" s="116"/>
      <c r="D451" s="116"/>
      <c r="E451" s="32"/>
      <c r="F451"/>
    </row>
    <row r="452" spans="1:6" s="33" customFormat="1" ht="15">
      <c r="A452" s="163"/>
      <c r="B452" s="153"/>
      <c r="C452" s="116"/>
      <c r="D452" s="116"/>
      <c r="E452" s="32"/>
      <c r="F452"/>
    </row>
    <row r="453" spans="1:6" s="33" customFormat="1" ht="15">
      <c r="A453" s="163"/>
      <c r="B453" s="153"/>
      <c r="C453" s="116"/>
      <c r="D453" s="116"/>
      <c r="E453" s="32"/>
      <c r="F453"/>
    </row>
    <row r="454" spans="1:6" s="33" customFormat="1" ht="15">
      <c r="A454" s="163"/>
      <c r="B454" s="153"/>
      <c r="C454" s="116"/>
      <c r="D454" s="116"/>
      <c r="E454" s="32"/>
      <c r="F454"/>
    </row>
    <row r="455" spans="1:6" s="33" customFormat="1" ht="15">
      <c r="A455" s="163"/>
      <c r="B455" s="153"/>
      <c r="C455" s="116"/>
      <c r="D455" s="116"/>
      <c r="E455" s="32"/>
      <c r="F455"/>
    </row>
    <row r="456" spans="1:6" s="33" customFormat="1" ht="15">
      <c r="A456" s="163"/>
      <c r="B456" s="153"/>
      <c r="C456" s="116"/>
      <c r="D456" s="116"/>
      <c r="E456" s="32"/>
      <c r="F456"/>
    </row>
    <row r="457" spans="1:6" s="33" customFormat="1" ht="15">
      <c r="A457" s="163"/>
      <c r="B457" s="153"/>
      <c r="C457" s="116"/>
      <c r="D457" s="116"/>
      <c r="E457" s="32"/>
      <c r="F457"/>
    </row>
    <row r="458" spans="1:6" s="33" customFormat="1" ht="15">
      <c r="A458" s="163"/>
      <c r="B458" s="153"/>
      <c r="C458" s="116"/>
      <c r="D458" s="116"/>
      <c r="E458" s="32"/>
      <c r="F458"/>
    </row>
    <row r="459" spans="1:6" s="33" customFormat="1" ht="15">
      <c r="A459" s="163"/>
      <c r="B459" s="153"/>
      <c r="C459" s="116"/>
      <c r="D459" s="116"/>
      <c r="E459" s="32"/>
      <c r="F459"/>
    </row>
    <row r="460" spans="1:6" s="33" customFormat="1" ht="15">
      <c r="A460" s="163"/>
      <c r="B460" s="153"/>
      <c r="C460" s="116"/>
      <c r="D460" s="116"/>
      <c r="E460" s="32"/>
      <c r="F460"/>
    </row>
    <row r="461" spans="1:6" s="33" customFormat="1" ht="15">
      <c r="A461" s="163"/>
      <c r="B461" s="153"/>
      <c r="C461" s="116"/>
      <c r="D461" s="116"/>
      <c r="E461" s="32"/>
      <c r="F461"/>
    </row>
    <row r="462" spans="1:6" s="33" customFormat="1" ht="15">
      <c r="A462" s="163"/>
      <c r="B462" s="153"/>
      <c r="C462" s="116"/>
      <c r="D462" s="116"/>
      <c r="E462" s="32"/>
      <c r="F462"/>
    </row>
    <row r="463" spans="1:6" s="33" customFormat="1" ht="15">
      <c r="A463" s="163"/>
      <c r="B463" s="153"/>
      <c r="C463" s="116"/>
      <c r="D463" s="116"/>
      <c r="E463" s="32"/>
      <c r="F463"/>
    </row>
    <row r="464" spans="1:6" s="33" customFormat="1" ht="15">
      <c r="A464" s="163"/>
      <c r="B464" s="153"/>
      <c r="C464" s="116"/>
      <c r="D464" s="116"/>
      <c r="E464" s="32"/>
      <c r="F464"/>
    </row>
    <row r="465" spans="1:6" s="33" customFormat="1" ht="15">
      <c r="A465" s="163"/>
      <c r="B465" s="153"/>
      <c r="C465" s="116"/>
      <c r="D465" s="116"/>
      <c r="E465" s="32"/>
      <c r="F465"/>
    </row>
    <row r="466" spans="1:6" s="33" customFormat="1" ht="15">
      <c r="A466" s="163"/>
      <c r="B466" s="153"/>
      <c r="C466" s="116"/>
      <c r="D466" s="116"/>
      <c r="E466" s="32"/>
      <c r="F466"/>
    </row>
    <row r="467" spans="1:6" s="33" customFormat="1" ht="15">
      <c r="A467" s="163"/>
      <c r="B467" s="153"/>
      <c r="C467" s="116"/>
      <c r="D467" s="116"/>
      <c r="E467" s="32"/>
      <c r="F467"/>
    </row>
    <row r="468" spans="1:6" s="33" customFormat="1" ht="15">
      <c r="A468" s="163"/>
      <c r="B468" s="153"/>
      <c r="C468" s="116"/>
      <c r="D468" s="116"/>
      <c r="E468" s="32"/>
      <c r="F468"/>
    </row>
    <row r="469" spans="1:6" s="33" customFormat="1" ht="15">
      <c r="A469" s="163"/>
      <c r="B469" s="153"/>
      <c r="C469" s="116"/>
      <c r="D469" s="116"/>
      <c r="E469" s="32"/>
      <c r="F469"/>
    </row>
    <row r="470" spans="1:6" s="33" customFormat="1" ht="15">
      <c r="A470" s="163"/>
      <c r="B470" s="153"/>
      <c r="C470" s="116"/>
      <c r="D470" s="116"/>
      <c r="E470" s="32"/>
      <c r="F470"/>
    </row>
    <row r="471" spans="1:6" s="33" customFormat="1" ht="15">
      <c r="A471" s="163"/>
      <c r="B471" s="153"/>
      <c r="C471" s="116"/>
      <c r="D471" s="116"/>
      <c r="E471" s="32"/>
      <c r="F471"/>
    </row>
    <row r="472" spans="1:6" s="33" customFormat="1" ht="15">
      <c r="A472" s="163"/>
      <c r="B472" s="153"/>
      <c r="C472" s="116"/>
      <c r="D472" s="116"/>
      <c r="E472" s="32"/>
      <c r="F472"/>
    </row>
    <row r="473" spans="1:6" s="33" customFormat="1" ht="15">
      <c r="A473" s="163"/>
      <c r="B473" s="153"/>
      <c r="C473" s="116"/>
      <c r="D473" s="116"/>
      <c r="E473" s="32"/>
      <c r="F473"/>
    </row>
    <row r="474" spans="1:6" s="33" customFormat="1" ht="15">
      <c r="A474" s="163"/>
      <c r="B474" s="153"/>
      <c r="C474" s="116"/>
      <c r="D474" s="116"/>
      <c r="E474" s="32"/>
      <c r="F474"/>
    </row>
    <row r="475" spans="1:6" s="33" customFormat="1" ht="15">
      <c r="A475" s="163"/>
      <c r="B475" s="153"/>
      <c r="C475" s="116"/>
      <c r="D475" s="116"/>
      <c r="E475" s="32"/>
      <c r="F475"/>
    </row>
    <row r="476" spans="1:6" s="33" customFormat="1" ht="15">
      <c r="A476" s="163"/>
      <c r="B476" s="153"/>
      <c r="C476" s="116"/>
      <c r="D476" s="116"/>
      <c r="E476" s="32"/>
      <c r="F476"/>
    </row>
    <row r="477" spans="1:6" s="33" customFormat="1" ht="15">
      <c r="A477" s="163"/>
      <c r="B477" s="153"/>
      <c r="C477" s="116"/>
      <c r="D477" s="116"/>
      <c r="E477" s="32"/>
      <c r="F477"/>
    </row>
    <row r="478" spans="1:6" s="33" customFormat="1" ht="15">
      <c r="A478" s="163"/>
      <c r="B478" s="153"/>
      <c r="C478" s="116"/>
      <c r="D478" s="116"/>
      <c r="E478" s="32"/>
      <c r="F478"/>
    </row>
    <row r="479" spans="1:6" s="33" customFormat="1" ht="15">
      <c r="A479" s="163"/>
      <c r="B479" s="153"/>
      <c r="C479" s="116"/>
      <c r="D479" s="116"/>
      <c r="E479" s="32"/>
      <c r="F479"/>
    </row>
    <row r="480" spans="1:6" s="33" customFormat="1" ht="15">
      <c r="A480" s="163"/>
      <c r="B480" s="153"/>
      <c r="C480" s="116"/>
      <c r="D480" s="116"/>
      <c r="E480" s="32"/>
      <c r="F480"/>
    </row>
    <row r="481" spans="1:6" s="33" customFormat="1" ht="15">
      <c r="A481" s="163"/>
      <c r="B481" s="153"/>
      <c r="C481" s="116"/>
      <c r="D481" s="116"/>
      <c r="E481" s="32"/>
      <c r="F481"/>
    </row>
    <row r="482" spans="1:6" s="33" customFormat="1" ht="15">
      <c r="A482" s="163"/>
      <c r="B482" s="153"/>
      <c r="C482" s="116"/>
      <c r="D482" s="116"/>
      <c r="E482" s="32"/>
      <c r="F482"/>
    </row>
    <row r="483" spans="1:6" s="33" customFormat="1" ht="15">
      <c r="A483" s="163"/>
      <c r="B483" s="153"/>
      <c r="C483" s="116"/>
      <c r="D483" s="116"/>
      <c r="E483" s="32"/>
      <c r="F483"/>
    </row>
    <row r="484" spans="1:6" s="33" customFormat="1" ht="15">
      <c r="A484" s="163"/>
      <c r="B484" s="153"/>
      <c r="C484" s="116"/>
      <c r="D484" s="116"/>
      <c r="E484" s="32"/>
      <c r="F484"/>
    </row>
    <row r="485" spans="1:6" s="33" customFormat="1" ht="15">
      <c r="A485" s="163"/>
      <c r="B485" s="153"/>
      <c r="C485" s="116"/>
      <c r="D485" s="116"/>
      <c r="E485" s="32"/>
      <c r="F485"/>
    </row>
    <row r="486" spans="1:6" s="33" customFormat="1" ht="15">
      <c r="A486" s="163"/>
      <c r="B486" s="153"/>
      <c r="C486" s="116"/>
      <c r="D486" s="116"/>
      <c r="E486" s="32"/>
      <c r="F486"/>
    </row>
    <row r="487" spans="1:6" s="33" customFormat="1" ht="15">
      <c r="A487" s="163"/>
      <c r="B487" s="153"/>
      <c r="C487" s="116"/>
      <c r="D487" s="116"/>
      <c r="E487" s="32"/>
      <c r="F487"/>
    </row>
    <row r="488" spans="1:6" s="33" customFormat="1" ht="15">
      <c r="A488" s="163"/>
      <c r="B488" s="153"/>
      <c r="C488" s="116"/>
      <c r="D488" s="116"/>
      <c r="E488" s="32"/>
      <c r="F488"/>
    </row>
    <row r="489" spans="1:6" s="33" customFormat="1" ht="15">
      <c r="A489" s="163"/>
      <c r="B489" s="153"/>
      <c r="C489" s="116"/>
      <c r="D489" s="116"/>
      <c r="E489" s="32"/>
      <c r="F489"/>
    </row>
    <row r="490" spans="1:6" s="33" customFormat="1" ht="15">
      <c r="A490" s="163"/>
      <c r="B490" s="153"/>
      <c r="C490" s="116"/>
      <c r="D490" s="116"/>
      <c r="E490" s="32"/>
      <c r="F490"/>
    </row>
    <row r="491" spans="1:6" s="33" customFormat="1" ht="15">
      <c r="A491" s="163"/>
      <c r="B491" s="153"/>
      <c r="C491" s="116"/>
      <c r="D491" s="116"/>
      <c r="E491" s="32"/>
      <c r="F491"/>
    </row>
    <row r="492" spans="1:6" s="33" customFormat="1" ht="15">
      <c r="A492" s="163"/>
      <c r="B492" s="153"/>
      <c r="C492" s="116"/>
      <c r="D492" s="116"/>
      <c r="E492" s="32"/>
      <c r="F492"/>
    </row>
    <row r="493" spans="1:6" s="33" customFormat="1" ht="15">
      <c r="A493" s="163"/>
      <c r="B493" s="153"/>
      <c r="C493" s="116"/>
      <c r="D493" s="116"/>
      <c r="E493" s="32"/>
      <c r="F493"/>
    </row>
    <row r="494" spans="1:6" s="33" customFormat="1" ht="15">
      <c r="A494" s="163"/>
      <c r="B494" s="153"/>
      <c r="C494" s="116"/>
      <c r="D494" s="116"/>
      <c r="E494" s="32"/>
      <c r="F494"/>
    </row>
    <row r="495" spans="1:6" s="33" customFormat="1" ht="15">
      <c r="A495" s="163"/>
      <c r="B495" s="153"/>
      <c r="C495" s="116"/>
      <c r="D495" s="116"/>
      <c r="E495" s="32"/>
      <c r="F495"/>
    </row>
    <row r="496" spans="1:6" s="33" customFormat="1" ht="15">
      <c r="A496" s="163"/>
      <c r="B496" s="153"/>
      <c r="C496" s="116"/>
      <c r="D496" s="116"/>
      <c r="E496" s="32"/>
      <c r="F496"/>
    </row>
    <row r="497" spans="1:6" s="33" customFormat="1" ht="15">
      <c r="A497" s="163"/>
      <c r="B497" s="153"/>
      <c r="C497" s="116"/>
      <c r="D497" s="116"/>
      <c r="E497" s="32"/>
      <c r="F497"/>
    </row>
    <row r="498" spans="1:6" s="33" customFormat="1" ht="15">
      <c r="A498" s="163"/>
      <c r="B498" s="153"/>
      <c r="C498" s="116"/>
      <c r="D498" s="116"/>
      <c r="E498" s="32"/>
      <c r="F498"/>
    </row>
    <row r="499" spans="1:6" s="33" customFormat="1" ht="15">
      <c r="A499" s="163"/>
      <c r="B499" s="153"/>
      <c r="C499" s="116"/>
      <c r="D499" s="116"/>
      <c r="E499" s="32"/>
      <c r="F499"/>
    </row>
    <row r="500" spans="1:6" s="33" customFormat="1" ht="15">
      <c r="A500" s="163"/>
      <c r="B500" s="153"/>
      <c r="C500" s="116"/>
      <c r="D500" s="116"/>
      <c r="E500" s="32"/>
      <c r="F500"/>
    </row>
    <row r="501" spans="1:6" s="33" customFormat="1" ht="15">
      <c r="A501" s="163"/>
      <c r="B501" s="153"/>
      <c r="C501" s="116"/>
      <c r="D501" s="116"/>
      <c r="E501" s="32"/>
      <c r="F501"/>
    </row>
    <row r="502" spans="1:6" s="33" customFormat="1" ht="15">
      <c r="A502" s="163"/>
      <c r="B502" s="153"/>
      <c r="C502" s="116"/>
      <c r="D502" s="116"/>
      <c r="E502" s="32"/>
      <c r="F502"/>
    </row>
    <row r="503" spans="1:6" s="33" customFormat="1" ht="15">
      <c r="A503" s="163"/>
      <c r="B503" s="153"/>
      <c r="C503" s="116"/>
      <c r="D503" s="116"/>
      <c r="E503" s="32"/>
      <c r="F503"/>
    </row>
    <row r="504" spans="1:6" s="33" customFormat="1" ht="15">
      <c r="A504" s="163"/>
      <c r="B504" s="153"/>
      <c r="C504" s="116"/>
      <c r="D504" s="116"/>
      <c r="E504" s="32"/>
      <c r="F504"/>
    </row>
    <row r="505" spans="1:6" s="33" customFormat="1" ht="15">
      <c r="A505" s="163"/>
      <c r="B505" s="153"/>
      <c r="C505" s="116"/>
      <c r="D505" s="116"/>
      <c r="E505" s="32"/>
      <c r="F505"/>
    </row>
    <row r="506" spans="1:6" s="33" customFormat="1" ht="15">
      <c r="A506" s="163"/>
      <c r="B506" s="153"/>
      <c r="C506" s="116"/>
      <c r="D506" s="116"/>
      <c r="E506" s="32"/>
      <c r="F506"/>
    </row>
    <row r="507" spans="1:6" s="33" customFormat="1" ht="15">
      <c r="A507" s="163"/>
      <c r="B507" s="153"/>
      <c r="C507" s="116"/>
      <c r="D507" s="116"/>
      <c r="E507" s="32"/>
      <c r="F507"/>
    </row>
    <row r="508" spans="1:6" s="33" customFormat="1" ht="15">
      <c r="A508" s="163"/>
      <c r="B508" s="153"/>
      <c r="C508" s="116"/>
      <c r="D508" s="116"/>
      <c r="E508" s="32"/>
      <c r="F508"/>
    </row>
    <row r="509" spans="1:6" s="33" customFormat="1" ht="15">
      <c r="A509" s="163"/>
      <c r="B509" s="153"/>
      <c r="C509" s="116"/>
      <c r="D509" s="116"/>
      <c r="E509" s="32"/>
      <c r="F509"/>
    </row>
    <row r="510" spans="1:6" s="33" customFormat="1" ht="15">
      <c r="A510" s="163"/>
      <c r="B510" s="153"/>
      <c r="C510" s="116"/>
      <c r="D510" s="116"/>
      <c r="E510" s="32"/>
      <c r="F510"/>
    </row>
    <row r="511" spans="1:6" s="33" customFormat="1" ht="15">
      <c r="A511" s="163"/>
      <c r="B511" s="153"/>
      <c r="C511" s="116"/>
      <c r="D511" s="116"/>
      <c r="E511" s="32"/>
      <c r="F511"/>
    </row>
    <row r="512" spans="1:6" s="33" customFormat="1" ht="15">
      <c r="A512" s="163"/>
      <c r="B512" s="153"/>
      <c r="C512" s="116"/>
      <c r="D512" s="116"/>
      <c r="E512" s="32"/>
      <c r="F512"/>
    </row>
    <row r="513" spans="1:6" s="33" customFormat="1" ht="15">
      <c r="A513" s="163"/>
      <c r="B513" s="153"/>
      <c r="C513" s="116"/>
      <c r="D513" s="116"/>
      <c r="E513" s="32"/>
      <c r="F513"/>
    </row>
    <row r="514" spans="1:6" s="33" customFormat="1" ht="15">
      <c r="A514" s="163"/>
      <c r="B514" s="153"/>
      <c r="C514" s="116"/>
      <c r="D514" s="116"/>
      <c r="E514" s="32"/>
      <c r="F514"/>
    </row>
    <row r="515" spans="1:6" s="33" customFormat="1" ht="15">
      <c r="A515" s="163"/>
      <c r="B515" s="153"/>
      <c r="C515" s="116"/>
      <c r="D515" s="116"/>
      <c r="E515" s="32"/>
      <c r="F515"/>
    </row>
    <row r="516" spans="1:6" s="33" customFormat="1" ht="15">
      <c r="A516" s="163"/>
      <c r="B516" s="153"/>
      <c r="C516" s="116"/>
      <c r="D516" s="116"/>
      <c r="E516" s="32"/>
      <c r="F516"/>
    </row>
    <row r="517" spans="1:6" s="33" customFormat="1" ht="15">
      <c r="A517" s="163"/>
      <c r="B517" s="153"/>
      <c r="C517" s="116"/>
      <c r="D517" s="116"/>
      <c r="E517" s="32"/>
      <c r="F517"/>
    </row>
    <row r="518" spans="1:6" s="33" customFormat="1" ht="15">
      <c r="A518" s="163"/>
      <c r="B518" s="153"/>
      <c r="C518" s="116"/>
      <c r="D518" s="116"/>
      <c r="E518" s="32"/>
      <c r="F518"/>
    </row>
    <row r="519" spans="1:6" s="33" customFormat="1" ht="15">
      <c r="A519" s="163"/>
      <c r="B519" s="153"/>
      <c r="C519" s="116"/>
      <c r="D519" s="116"/>
      <c r="E519" s="32"/>
      <c r="F519"/>
    </row>
    <row r="520" spans="1:6" s="33" customFormat="1" ht="15">
      <c r="A520" s="163"/>
      <c r="B520" s="153"/>
      <c r="C520" s="116"/>
      <c r="D520" s="116"/>
      <c r="E520" s="32"/>
      <c r="F520"/>
    </row>
    <row r="521" spans="1:6" s="33" customFormat="1" ht="15">
      <c r="A521" s="163"/>
      <c r="B521" s="153"/>
      <c r="C521" s="116"/>
      <c r="D521" s="116"/>
      <c r="E521" s="32"/>
      <c r="F521"/>
    </row>
    <row r="522" spans="1:6" s="33" customFormat="1" ht="15">
      <c r="A522" s="163"/>
      <c r="B522" s="153"/>
      <c r="C522" s="116"/>
      <c r="D522" s="116"/>
      <c r="E522" s="32"/>
      <c r="F522"/>
    </row>
    <row r="523" spans="1:6" s="33" customFormat="1" ht="15">
      <c r="A523" s="163"/>
      <c r="B523" s="153"/>
      <c r="C523" s="116"/>
      <c r="D523" s="116"/>
      <c r="E523" s="32"/>
      <c r="F523"/>
    </row>
    <row r="524" spans="1:6" s="33" customFormat="1" ht="15">
      <c r="A524" s="163"/>
      <c r="B524" s="153"/>
      <c r="C524" s="116"/>
      <c r="D524" s="116"/>
      <c r="E524" s="32"/>
      <c r="F524"/>
    </row>
    <row r="525" spans="1:6" s="33" customFormat="1" ht="15">
      <c r="A525" s="163"/>
      <c r="B525" s="153"/>
      <c r="C525" s="116"/>
      <c r="D525" s="116"/>
      <c r="E525" s="32"/>
      <c r="F525"/>
    </row>
    <row r="526" spans="1:6" s="33" customFormat="1" ht="15">
      <c r="A526" s="163"/>
      <c r="B526" s="153"/>
      <c r="C526" s="116"/>
      <c r="D526" s="116"/>
      <c r="E526" s="32"/>
      <c r="F526"/>
    </row>
    <row r="527" spans="1:6" s="33" customFormat="1" ht="15">
      <c r="A527" s="163"/>
      <c r="B527" s="153"/>
      <c r="C527" s="116"/>
      <c r="D527" s="116"/>
      <c r="E527" s="32"/>
      <c r="F527"/>
    </row>
    <row r="528" spans="1:6" s="33" customFormat="1" ht="15">
      <c r="A528" s="163"/>
      <c r="B528" s="153"/>
      <c r="C528" s="116"/>
      <c r="D528" s="116"/>
      <c r="E528" s="32"/>
      <c r="F528"/>
    </row>
    <row r="529" spans="1:6" s="33" customFormat="1" ht="15">
      <c r="A529" s="163"/>
      <c r="B529" s="153"/>
      <c r="C529" s="116"/>
      <c r="D529" s="116"/>
      <c r="E529" s="32"/>
      <c r="F529"/>
    </row>
    <row r="530" spans="1:6" s="33" customFormat="1" ht="15">
      <c r="A530" s="163"/>
      <c r="B530" s="153"/>
      <c r="C530" s="116"/>
      <c r="D530" s="116"/>
      <c r="E530" s="32"/>
      <c r="F530"/>
    </row>
    <row r="531" spans="1:6" s="33" customFormat="1" ht="15">
      <c r="A531" s="163"/>
      <c r="B531" s="153"/>
      <c r="C531" s="116"/>
      <c r="D531" s="116"/>
      <c r="E531" s="32"/>
      <c r="F531"/>
    </row>
    <row r="532" spans="1:6" s="33" customFormat="1" ht="15">
      <c r="A532" s="163"/>
      <c r="B532" s="153"/>
      <c r="C532" s="116"/>
      <c r="D532" s="116"/>
      <c r="E532" s="32"/>
      <c r="F532"/>
    </row>
    <row r="533" spans="1:6" s="33" customFormat="1" ht="15">
      <c r="A533" s="163"/>
      <c r="B533" s="153"/>
      <c r="C533" s="116"/>
      <c r="D533" s="116"/>
      <c r="E533" s="32"/>
      <c r="F533"/>
    </row>
    <row r="534" spans="1:6" s="33" customFormat="1" ht="15">
      <c r="A534" s="163"/>
      <c r="B534" s="153"/>
      <c r="C534" s="116"/>
      <c r="D534" s="116"/>
      <c r="E534" s="32"/>
      <c r="F534"/>
    </row>
    <row r="535" spans="1:6" s="33" customFormat="1" ht="15">
      <c r="A535" s="163"/>
      <c r="B535" s="153"/>
      <c r="C535" s="116"/>
      <c r="D535" s="116"/>
      <c r="E535" s="32"/>
      <c r="F535"/>
    </row>
    <row r="536" spans="1:6" s="33" customFormat="1" ht="15">
      <c r="A536" s="163"/>
      <c r="B536" s="153"/>
      <c r="C536" s="116"/>
      <c r="D536" s="116"/>
      <c r="E536" s="32"/>
      <c r="F536"/>
    </row>
    <row r="537" spans="1:6" s="33" customFormat="1" ht="15">
      <c r="A537" s="163"/>
      <c r="B537" s="153"/>
      <c r="C537" s="116"/>
      <c r="D537" s="116"/>
      <c r="E537" s="32"/>
      <c r="F537"/>
    </row>
    <row r="538" spans="1:6" s="33" customFormat="1" ht="15">
      <c r="A538" s="163"/>
      <c r="B538" s="153"/>
      <c r="C538" s="116"/>
      <c r="D538" s="116"/>
      <c r="E538" s="32"/>
      <c r="F538"/>
    </row>
    <row r="539" spans="1:6" s="33" customFormat="1" ht="15">
      <c r="A539" s="163"/>
      <c r="B539" s="153"/>
      <c r="C539" s="116"/>
      <c r="D539" s="116"/>
      <c r="E539" s="32"/>
      <c r="F539"/>
    </row>
    <row r="540" spans="1:6" s="33" customFormat="1" ht="15">
      <c r="A540" s="163"/>
      <c r="B540" s="153"/>
      <c r="C540" s="116"/>
      <c r="D540" s="116"/>
      <c r="E540" s="32"/>
      <c r="F540"/>
    </row>
    <row r="541" spans="1:6" s="33" customFormat="1" ht="15">
      <c r="A541" s="163"/>
      <c r="B541" s="153"/>
      <c r="C541" s="116"/>
      <c r="D541" s="116"/>
      <c r="E541" s="32"/>
      <c r="F541"/>
    </row>
    <row r="542" spans="1:6" s="33" customFormat="1" ht="15">
      <c r="A542" s="163"/>
      <c r="B542" s="153"/>
      <c r="C542" s="116"/>
      <c r="D542" s="116"/>
      <c r="E542" s="32"/>
      <c r="F542"/>
    </row>
    <row r="543" spans="1:6" s="33" customFormat="1" ht="15">
      <c r="A543" s="163"/>
      <c r="B543" s="153"/>
      <c r="C543" s="116"/>
      <c r="D543" s="116"/>
      <c r="E543" s="32"/>
      <c r="F543"/>
    </row>
    <row r="544" spans="1:6" s="33" customFormat="1" ht="15">
      <c r="A544" s="163"/>
      <c r="B544" s="153"/>
      <c r="C544" s="116"/>
      <c r="D544" s="116"/>
      <c r="E544" s="32"/>
      <c r="F544"/>
    </row>
    <row r="545" spans="1:6" s="33" customFormat="1" ht="15">
      <c r="A545" s="163"/>
      <c r="B545" s="153"/>
      <c r="C545" s="116"/>
      <c r="D545" s="116"/>
      <c r="E545" s="32"/>
      <c r="F545"/>
    </row>
    <row r="546" spans="1:6" s="33" customFormat="1" ht="15">
      <c r="A546" s="163"/>
      <c r="B546" s="153"/>
      <c r="C546" s="116"/>
      <c r="D546" s="116"/>
      <c r="E546" s="32"/>
      <c r="F546"/>
    </row>
    <row r="547" spans="1:6" s="33" customFormat="1" ht="15">
      <c r="A547" s="163"/>
      <c r="B547" s="153"/>
      <c r="C547" s="116"/>
      <c r="D547" s="116"/>
      <c r="E547" s="32"/>
      <c r="F547"/>
    </row>
    <row r="548" spans="1:6" s="33" customFormat="1" ht="15">
      <c r="A548" s="163"/>
      <c r="B548" s="153"/>
      <c r="C548" s="116"/>
      <c r="D548" s="116"/>
      <c r="E548" s="32"/>
      <c r="F548"/>
    </row>
    <row r="549" spans="1:6" s="33" customFormat="1" ht="15">
      <c r="A549" s="163"/>
      <c r="B549" s="153"/>
      <c r="C549" s="116"/>
      <c r="D549" s="116"/>
      <c r="E549" s="32"/>
      <c r="F549"/>
    </row>
    <row r="550" spans="1:6" s="33" customFormat="1" ht="15">
      <c r="A550" s="163"/>
      <c r="B550" s="153"/>
      <c r="C550" s="116"/>
      <c r="D550" s="116"/>
      <c r="E550" s="32"/>
      <c r="F550"/>
    </row>
    <row r="551" spans="1:6" s="33" customFormat="1" ht="15">
      <c r="A551" s="163"/>
      <c r="B551" s="153"/>
      <c r="C551" s="116"/>
      <c r="D551" s="116"/>
      <c r="E551" s="32"/>
      <c r="F551"/>
    </row>
    <row r="552" spans="1:6" s="33" customFormat="1" ht="15">
      <c r="A552" s="163"/>
      <c r="B552" s="153"/>
      <c r="C552" s="116"/>
      <c r="D552" s="116"/>
      <c r="E552" s="32"/>
      <c r="F552"/>
    </row>
    <row r="553" spans="1:6" s="33" customFormat="1" ht="15">
      <c r="A553" s="163"/>
      <c r="B553" s="153"/>
      <c r="C553" s="116"/>
      <c r="D553" s="116"/>
      <c r="E553" s="32"/>
      <c r="F553"/>
    </row>
    <row r="554" spans="1:6" s="33" customFormat="1" ht="15">
      <c r="A554" s="163"/>
      <c r="B554" s="153"/>
      <c r="C554" s="116"/>
      <c r="D554" s="116"/>
      <c r="E554" s="32"/>
      <c r="F554"/>
    </row>
    <row r="555" spans="1:6" s="33" customFormat="1" ht="15">
      <c r="A555" s="163"/>
      <c r="B555" s="153"/>
      <c r="C555" s="116"/>
      <c r="D555" s="116"/>
      <c r="E555" s="32"/>
      <c r="F555"/>
    </row>
    <row r="556" spans="1:6" s="33" customFormat="1" ht="15">
      <c r="A556" s="163"/>
      <c r="B556" s="153"/>
      <c r="C556" s="116"/>
      <c r="D556" s="116"/>
      <c r="E556" s="32"/>
      <c r="F556"/>
    </row>
    <row r="557" spans="1:6" s="33" customFormat="1" ht="15">
      <c r="A557" s="163"/>
      <c r="B557" s="153"/>
      <c r="C557" s="116"/>
      <c r="D557" s="116"/>
      <c r="E557" s="32"/>
      <c r="F557"/>
    </row>
    <row r="558" spans="1:6" s="33" customFormat="1" ht="15">
      <c r="A558" s="163"/>
      <c r="B558" s="153"/>
      <c r="C558" s="116"/>
      <c r="D558" s="116"/>
      <c r="E558" s="32"/>
      <c r="F558"/>
    </row>
    <row r="559" spans="1:6" s="33" customFormat="1" ht="15">
      <c r="A559" s="163"/>
      <c r="B559" s="153"/>
      <c r="C559" s="116"/>
      <c r="D559" s="116"/>
      <c r="E559" s="32"/>
      <c r="F559"/>
    </row>
    <row r="560" spans="1:6" s="33" customFormat="1" ht="15">
      <c r="A560" s="163"/>
      <c r="B560" s="153"/>
      <c r="C560" s="116"/>
      <c r="D560" s="116"/>
      <c r="E560" s="32"/>
      <c r="F560"/>
    </row>
    <row r="561" spans="1:6" s="33" customFormat="1" ht="15">
      <c r="A561" s="163"/>
      <c r="B561" s="153"/>
      <c r="C561" s="116"/>
      <c r="D561" s="116"/>
      <c r="E561" s="32"/>
      <c r="F561"/>
    </row>
    <row r="562" spans="1:6" s="33" customFormat="1" ht="15">
      <c r="A562" s="163"/>
      <c r="B562" s="153"/>
      <c r="C562" s="116"/>
      <c r="D562" s="116"/>
      <c r="E562" s="32"/>
      <c r="F562"/>
    </row>
    <row r="563" spans="1:6" s="33" customFormat="1" ht="15">
      <c r="A563" s="163"/>
      <c r="B563" s="153"/>
      <c r="C563" s="116"/>
      <c r="D563" s="116"/>
      <c r="E563" s="32"/>
      <c r="F563"/>
    </row>
    <row r="564" spans="1:6" s="33" customFormat="1" ht="15">
      <c r="A564" s="163"/>
      <c r="B564" s="153"/>
      <c r="C564" s="116"/>
      <c r="D564" s="116"/>
      <c r="E564" s="32"/>
      <c r="F564"/>
    </row>
    <row r="565" spans="1:6" s="33" customFormat="1" ht="15">
      <c r="A565" s="163"/>
      <c r="B565" s="153"/>
      <c r="C565" s="116"/>
      <c r="D565" s="116"/>
      <c r="E565" s="32"/>
      <c r="F565"/>
    </row>
    <row r="566" spans="1:6" s="33" customFormat="1" ht="15">
      <c r="A566" s="163"/>
      <c r="B566" s="153"/>
      <c r="C566" s="116"/>
      <c r="D566" s="116"/>
      <c r="E566" s="32"/>
      <c r="F566"/>
    </row>
    <row r="567" spans="1:6" s="33" customFormat="1" ht="15">
      <c r="A567" s="163"/>
      <c r="B567" s="153"/>
      <c r="C567" s="116"/>
      <c r="D567" s="116"/>
      <c r="E567" s="32"/>
      <c r="F567"/>
    </row>
    <row r="568" spans="1:6" s="33" customFormat="1" ht="15">
      <c r="A568" s="163"/>
      <c r="B568" s="153"/>
      <c r="C568" s="116"/>
      <c r="D568" s="116"/>
      <c r="E568" s="32"/>
      <c r="F568"/>
    </row>
    <row r="569" spans="1:6" s="33" customFormat="1" ht="15">
      <c r="A569" s="163"/>
      <c r="B569" s="153"/>
      <c r="C569" s="116"/>
      <c r="D569" s="116"/>
      <c r="E569" s="32"/>
      <c r="F569"/>
    </row>
    <row r="570" spans="1:6" s="33" customFormat="1" ht="15">
      <c r="A570" s="163"/>
      <c r="B570" s="153"/>
      <c r="C570" s="116"/>
      <c r="D570" s="116"/>
      <c r="E570" s="32"/>
      <c r="F570"/>
    </row>
    <row r="571" spans="1:6" s="33" customFormat="1" ht="15">
      <c r="A571" s="163"/>
      <c r="B571" s="153"/>
      <c r="C571" s="116"/>
      <c r="D571" s="116"/>
      <c r="E571" s="32"/>
      <c r="F571"/>
    </row>
    <row r="572" spans="1:6" s="33" customFormat="1" ht="15">
      <c r="A572" s="163"/>
      <c r="B572" s="153"/>
      <c r="C572" s="116"/>
      <c r="D572" s="116"/>
      <c r="E572" s="32"/>
      <c r="F572"/>
    </row>
    <row r="573" spans="1:6" s="33" customFormat="1" ht="15">
      <c r="A573" s="163"/>
      <c r="B573" s="153"/>
      <c r="C573" s="116"/>
      <c r="D573" s="116"/>
      <c r="E573" s="32"/>
      <c r="F573"/>
    </row>
    <row r="574" spans="1:6" s="33" customFormat="1" ht="15">
      <c r="A574" s="163"/>
      <c r="B574" s="153"/>
      <c r="C574" s="116"/>
      <c r="D574" s="116"/>
      <c r="E574" s="32"/>
      <c r="F574"/>
    </row>
    <row r="575" spans="1:6" s="33" customFormat="1" ht="15">
      <c r="A575" s="163"/>
      <c r="B575" s="153"/>
      <c r="C575" s="116"/>
      <c r="D575" s="116"/>
      <c r="E575" s="32"/>
      <c r="F575"/>
    </row>
    <row r="576" spans="1:6" s="33" customFormat="1" ht="15">
      <c r="A576" s="163"/>
      <c r="B576" s="153"/>
      <c r="C576" s="116"/>
      <c r="D576" s="116"/>
      <c r="E576" s="32"/>
      <c r="F576"/>
    </row>
    <row r="577" spans="1:6" s="33" customFormat="1" ht="15">
      <c r="A577" s="163"/>
      <c r="B577" s="153"/>
      <c r="C577" s="116"/>
      <c r="D577" s="116"/>
      <c r="E577" s="32"/>
      <c r="F577"/>
    </row>
    <row r="578" spans="1:6" s="33" customFormat="1" ht="15">
      <c r="A578" s="163"/>
      <c r="B578" s="153"/>
      <c r="C578" s="116"/>
      <c r="D578" s="116"/>
      <c r="E578" s="32"/>
      <c r="F578"/>
    </row>
    <row r="579" spans="1:6" s="33" customFormat="1" ht="15">
      <c r="A579" s="163"/>
      <c r="B579" s="153"/>
      <c r="C579" s="116"/>
      <c r="D579" s="116"/>
      <c r="E579" s="32"/>
      <c r="F579"/>
    </row>
    <row r="580" spans="1:6" s="33" customFormat="1" ht="15">
      <c r="A580" s="163"/>
      <c r="B580" s="153"/>
      <c r="C580" s="116"/>
      <c r="D580" s="116"/>
      <c r="E580" s="32"/>
      <c r="F580"/>
    </row>
    <row r="581" spans="1:6" s="33" customFormat="1" ht="15">
      <c r="A581" s="163"/>
      <c r="B581" s="153"/>
      <c r="C581" s="116"/>
      <c r="D581" s="116"/>
      <c r="E581" s="32"/>
      <c r="F581"/>
    </row>
    <row r="582" spans="1:6" s="33" customFormat="1" ht="15">
      <c r="A582" s="163"/>
      <c r="B582" s="153"/>
      <c r="C582" s="116"/>
      <c r="D582" s="116"/>
      <c r="E582" s="32"/>
      <c r="F582"/>
    </row>
    <row r="583" spans="1:6" s="33" customFormat="1" ht="15">
      <c r="A583" s="163"/>
      <c r="B583" s="153"/>
      <c r="C583" s="116"/>
      <c r="D583" s="116"/>
      <c r="E583" s="32"/>
      <c r="F583"/>
    </row>
    <row r="584" spans="1:6" s="33" customFormat="1" ht="15">
      <c r="A584" s="163"/>
      <c r="B584" s="153"/>
      <c r="C584" s="116"/>
      <c r="D584" s="116"/>
      <c r="E584" s="32"/>
      <c r="F584"/>
    </row>
    <row r="585" spans="1:6" s="33" customFormat="1" ht="15">
      <c r="A585" s="163"/>
      <c r="B585" s="153"/>
      <c r="C585" s="116"/>
      <c r="D585" s="116"/>
      <c r="E585" s="32"/>
      <c r="F585"/>
    </row>
    <row r="586" spans="1:6" s="33" customFormat="1" ht="15">
      <c r="A586" s="163"/>
      <c r="B586" s="153"/>
      <c r="C586" s="116"/>
      <c r="D586" s="116"/>
      <c r="E586" s="32"/>
      <c r="F586"/>
    </row>
    <row r="587" spans="1:6" s="33" customFormat="1" ht="15">
      <c r="A587" s="163"/>
      <c r="B587" s="153"/>
      <c r="C587" s="116"/>
      <c r="D587" s="116"/>
      <c r="E587" s="32"/>
      <c r="F587"/>
    </row>
    <row r="588" spans="1:6" s="33" customFormat="1" ht="15">
      <c r="A588" s="163"/>
      <c r="B588" s="153"/>
      <c r="C588" s="116"/>
      <c r="D588" s="116"/>
      <c r="E588" s="32"/>
      <c r="F588"/>
    </row>
    <row r="589" spans="1:6" s="33" customFormat="1" ht="15">
      <c r="A589" s="163"/>
      <c r="B589" s="153"/>
      <c r="C589" s="116"/>
      <c r="D589" s="116"/>
      <c r="E589" s="32"/>
      <c r="F589"/>
    </row>
    <row r="590" spans="1:6" s="33" customFormat="1" ht="15">
      <c r="A590" s="163"/>
      <c r="B590" s="153"/>
      <c r="C590" s="116"/>
      <c r="D590" s="116"/>
      <c r="E590" s="32"/>
      <c r="F590"/>
    </row>
    <row r="591" spans="1:6" s="33" customFormat="1" ht="15">
      <c r="A591" s="163"/>
      <c r="B591" s="153"/>
      <c r="C591" s="116"/>
      <c r="D591" s="116"/>
      <c r="E591" s="32"/>
      <c r="F591"/>
    </row>
    <row r="592" spans="1:6" s="33" customFormat="1" ht="15">
      <c r="A592" s="163"/>
      <c r="B592" s="153"/>
      <c r="C592" s="116"/>
      <c r="D592" s="116"/>
      <c r="E592" s="32"/>
      <c r="F592"/>
    </row>
    <row r="593" spans="1:6" s="33" customFormat="1" ht="15">
      <c r="A593" s="163"/>
      <c r="B593" s="153"/>
      <c r="C593" s="116"/>
      <c r="D593" s="116"/>
      <c r="E593" s="32"/>
      <c r="F593"/>
    </row>
    <row r="594" spans="1:6" s="33" customFormat="1" ht="15">
      <c r="A594" s="163"/>
      <c r="B594" s="153"/>
      <c r="C594" s="116"/>
      <c r="D594" s="116"/>
      <c r="E594" s="32"/>
      <c r="F594"/>
    </row>
    <row r="595" spans="1:6" s="33" customFormat="1" ht="15">
      <c r="A595" s="163"/>
      <c r="B595" s="153"/>
      <c r="C595" s="116"/>
      <c r="D595" s="116"/>
      <c r="E595" s="32"/>
      <c r="F595"/>
    </row>
    <row r="596" spans="1:6" s="33" customFormat="1" ht="15">
      <c r="A596" s="163"/>
      <c r="B596" s="153"/>
      <c r="C596" s="116"/>
      <c r="D596" s="116"/>
      <c r="E596" s="32"/>
      <c r="F596"/>
    </row>
    <row r="597" spans="1:6" s="33" customFormat="1" ht="15">
      <c r="A597" s="163"/>
      <c r="B597" s="153"/>
      <c r="C597" s="116"/>
      <c r="D597" s="116"/>
      <c r="E597" s="32"/>
      <c r="F597"/>
    </row>
    <row r="598" spans="1:6" s="33" customFormat="1" ht="15">
      <c r="A598" s="163"/>
      <c r="B598" s="153"/>
      <c r="C598" s="116"/>
      <c r="D598" s="116"/>
      <c r="E598" s="32"/>
      <c r="F598"/>
    </row>
    <row r="599" spans="1:6" s="33" customFormat="1" ht="15">
      <c r="A599" s="163"/>
      <c r="B599" s="153"/>
      <c r="C599" s="116"/>
      <c r="D599" s="116"/>
      <c r="E599" s="32"/>
      <c r="F599"/>
    </row>
    <row r="600" spans="1:6" s="33" customFormat="1" ht="15">
      <c r="A600" s="163"/>
      <c r="B600" s="153"/>
      <c r="C600" s="116"/>
      <c r="D600" s="116"/>
      <c r="E600" s="32"/>
      <c r="F600"/>
    </row>
    <row r="601" spans="1:6" s="33" customFormat="1" ht="15">
      <c r="A601" s="163"/>
      <c r="B601" s="153"/>
      <c r="C601" s="116"/>
      <c r="D601" s="116"/>
      <c r="E601" s="32"/>
      <c r="F601"/>
    </row>
    <row r="602" spans="1:6" s="33" customFormat="1" ht="15">
      <c r="A602" s="163"/>
      <c r="B602" s="153"/>
      <c r="C602" s="116"/>
      <c r="D602" s="116"/>
      <c r="E602" s="32"/>
      <c r="F602"/>
    </row>
    <row r="603" spans="1:6" s="33" customFormat="1" ht="15">
      <c r="A603" s="163"/>
      <c r="B603" s="153"/>
      <c r="C603" s="116"/>
      <c r="D603" s="116"/>
      <c r="E603" s="32"/>
      <c r="F603"/>
    </row>
    <row r="604" spans="1:6" s="33" customFormat="1" ht="15">
      <c r="A604" s="163"/>
      <c r="B604" s="153"/>
      <c r="C604" s="116"/>
      <c r="D604" s="116"/>
      <c r="E604" s="32"/>
      <c r="F604"/>
    </row>
    <row r="605" spans="1:6" s="33" customFormat="1" ht="15">
      <c r="A605" s="163"/>
      <c r="B605" s="153"/>
      <c r="C605" s="116"/>
      <c r="D605" s="116"/>
      <c r="E605" s="32"/>
      <c r="F605"/>
    </row>
    <row r="606" spans="1:6" s="33" customFormat="1" ht="15">
      <c r="A606" s="163"/>
      <c r="B606" s="153"/>
      <c r="C606" s="116"/>
      <c r="D606" s="116"/>
      <c r="E606" s="32"/>
      <c r="F606"/>
    </row>
    <row r="607" spans="1:6" s="33" customFormat="1" ht="15">
      <c r="A607" s="163"/>
      <c r="B607" s="153"/>
      <c r="C607" s="116"/>
      <c r="D607" s="116"/>
      <c r="E607" s="32"/>
      <c r="F607"/>
    </row>
    <row r="608" spans="1:6" s="33" customFormat="1" ht="15">
      <c r="A608" s="163"/>
      <c r="B608" s="153"/>
      <c r="C608" s="116"/>
      <c r="D608" s="116"/>
      <c r="E608" s="32"/>
      <c r="F608"/>
    </row>
    <row r="609" spans="1:6" s="33" customFormat="1" ht="15">
      <c r="A609" s="163"/>
      <c r="B609" s="153"/>
      <c r="C609" s="116"/>
      <c r="D609" s="116"/>
      <c r="E609" s="32"/>
      <c r="F609"/>
    </row>
    <row r="610" spans="1:6" s="33" customFormat="1" ht="15">
      <c r="A610" s="163"/>
      <c r="B610" s="153"/>
      <c r="C610" s="116"/>
      <c r="D610" s="116"/>
      <c r="E610" s="32"/>
      <c r="F610"/>
    </row>
    <row r="611" spans="1:6" s="33" customFormat="1" ht="15">
      <c r="A611" s="163"/>
      <c r="B611" s="153"/>
      <c r="C611" s="116"/>
      <c r="D611" s="116"/>
      <c r="E611" s="32"/>
      <c r="F611"/>
    </row>
    <row r="612" spans="1:6" s="33" customFormat="1" ht="15">
      <c r="A612" s="163"/>
      <c r="B612" s="153"/>
      <c r="C612" s="116"/>
      <c r="D612" s="116"/>
      <c r="E612" s="32"/>
      <c r="F612"/>
    </row>
    <row r="613" spans="1:6" s="33" customFormat="1" ht="15">
      <c r="A613" s="163"/>
      <c r="B613" s="153"/>
      <c r="C613" s="116"/>
      <c r="D613" s="116"/>
      <c r="E613" s="32"/>
      <c r="F613"/>
    </row>
    <row r="614" spans="1:6" s="33" customFormat="1" ht="15">
      <c r="A614" s="163"/>
      <c r="B614" s="153"/>
      <c r="C614" s="116"/>
      <c r="D614" s="116"/>
      <c r="E614" s="32"/>
      <c r="F614"/>
    </row>
    <row r="615" spans="1:6" s="33" customFormat="1" ht="15">
      <c r="A615" s="163"/>
      <c r="B615" s="153"/>
      <c r="C615" s="116"/>
      <c r="D615" s="116"/>
      <c r="E615" s="32"/>
      <c r="F615"/>
    </row>
    <row r="616" spans="1:6" s="33" customFormat="1" ht="15">
      <c r="A616" s="163"/>
      <c r="B616" s="153"/>
      <c r="C616" s="116"/>
      <c r="D616" s="116"/>
      <c r="E616" s="32"/>
      <c r="F616"/>
    </row>
    <row r="617" spans="1:6" s="33" customFormat="1" ht="15">
      <c r="A617" s="163"/>
      <c r="B617" s="153"/>
      <c r="C617" s="116"/>
      <c r="D617" s="116"/>
      <c r="E617" s="32"/>
      <c r="F617"/>
    </row>
    <row r="618" spans="1:6" s="33" customFormat="1" ht="15">
      <c r="A618" s="163"/>
      <c r="B618" s="153"/>
      <c r="C618" s="116"/>
      <c r="D618" s="116"/>
      <c r="E618" s="32"/>
      <c r="F618"/>
    </row>
    <row r="619" spans="1:6" s="33" customFormat="1" ht="15">
      <c r="A619" s="163"/>
      <c r="B619" s="153"/>
      <c r="C619" s="116"/>
      <c r="D619" s="116"/>
      <c r="E619" s="32"/>
      <c r="F619"/>
    </row>
    <row r="620" spans="1:6" s="33" customFormat="1" ht="15">
      <c r="A620" s="163"/>
      <c r="B620" s="153"/>
      <c r="C620" s="116"/>
      <c r="D620" s="116"/>
      <c r="E620" s="32"/>
      <c r="F620"/>
    </row>
    <row r="621" spans="1:6" s="33" customFormat="1" ht="15">
      <c r="A621" s="163"/>
      <c r="B621" s="153"/>
      <c r="C621" s="116"/>
      <c r="D621" s="116"/>
      <c r="E621" s="32"/>
      <c r="F621"/>
    </row>
    <row r="622" spans="1:6" s="33" customFormat="1" ht="15">
      <c r="A622" s="163"/>
      <c r="B622" s="153"/>
      <c r="C622" s="116"/>
      <c r="D622" s="116"/>
      <c r="E622" s="32"/>
      <c r="F622"/>
    </row>
    <row r="623" spans="1:6" s="33" customFormat="1" ht="15">
      <c r="A623" s="163"/>
      <c r="B623" s="153"/>
      <c r="C623" s="116"/>
      <c r="D623" s="116"/>
      <c r="E623" s="32"/>
      <c r="F623"/>
    </row>
    <row r="624" spans="1:6" s="33" customFormat="1" ht="15">
      <c r="A624" s="163"/>
      <c r="B624" s="153"/>
      <c r="C624" s="116"/>
      <c r="D624" s="116"/>
      <c r="E624" s="32"/>
      <c r="F624"/>
    </row>
    <row r="625" spans="1:6" s="33" customFormat="1" ht="15">
      <c r="A625" s="163"/>
      <c r="B625" s="153"/>
      <c r="C625" s="116"/>
      <c r="D625" s="116"/>
      <c r="E625" s="32"/>
      <c r="F625"/>
    </row>
    <row r="626" spans="1:6" s="33" customFormat="1" ht="15">
      <c r="A626" s="163"/>
      <c r="B626" s="153"/>
      <c r="C626" s="116"/>
      <c r="D626" s="116"/>
      <c r="E626" s="32"/>
      <c r="F626"/>
    </row>
    <row r="627" spans="1:6" s="33" customFormat="1" ht="15">
      <c r="A627" s="163"/>
      <c r="B627" s="153"/>
      <c r="C627" s="116"/>
      <c r="D627" s="116"/>
      <c r="E627" s="32"/>
      <c r="F627"/>
    </row>
    <row r="628" spans="1:6" s="33" customFormat="1" ht="15">
      <c r="A628" s="163"/>
      <c r="B628" s="153"/>
      <c r="C628" s="116"/>
      <c r="D628" s="116"/>
      <c r="E628" s="32"/>
      <c r="F628"/>
    </row>
    <row r="629" spans="1:6" s="33" customFormat="1" ht="15">
      <c r="A629" s="163"/>
      <c r="B629" s="153"/>
      <c r="C629" s="116"/>
      <c r="D629" s="116"/>
      <c r="E629" s="32"/>
      <c r="F629"/>
    </row>
    <row r="630" spans="1:6" s="33" customFormat="1" ht="15">
      <c r="A630" s="163"/>
      <c r="B630" s="153"/>
      <c r="C630" s="116"/>
      <c r="D630" s="116"/>
      <c r="E630" s="32"/>
      <c r="F630"/>
    </row>
    <row r="631" spans="1:6" s="33" customFormat="1" ht="15">
      <c r="A631" s="163"/>
      <c r="B631" s="153"/>
      <c r="C631" s="116"/>
      <c r="D631" s="116"/>
      <c r="E631" s="32"/>
      <c r="F631"/>
    </row>
    <row r="632" spans="1:6" s="33" customFormat="1" ht="15">
      <c r="A632" s="163"/>
      <c r="B632" s="153"/>
      <c r="C632" s="116"/>
      <c r="D632" s="116"/>
      <c r="E632" s="32"/>
      <c r="F632"/>
    </row>
    <row r="633" spans="1:6" s="33" customFormat="1" ht="15">
      <c r="A633" s="163"/>
      <c r="B633" s="153"/>
      <c r="C633" s="116"/>
      <c r="D633" s="116"/>
      <c r="E633" s="32"/>
      <c r="F633"/>
    </row>
    <row r="634" spans="1:6" s="33" customFormat="1" ht="15">
      <c r="A634" s="163"/>
      <c r="B634" s="153"/>
      <c r="C634" s="116"/>
      <c r="D634" s="116"/>
      <c r="E634" s="32"/>
      <c r="F634"/>
    </row>
    <row r="635" spans="1:6" s="33" customFormat="1" ht="15">
      <c r="A635" s="163"/>
      <c r="B635" s="153"/>
      <c r="C635" s="116"/>
      <c r="D635" s="116"/>
      <c r="E635" s="32"/>
      <c r="F635"/>
    </row>
    <row r="636" spans="1:6" s="33" customFormat="1" ht="15">
      <c r="A636" s="163"/>
      <c r="B636" s="153"/>
      <c r="C636" s="116"/>
      <c r="D636" s="116"/>
      <c r="E636" s="32"/>
      <c r="F636"/>
    </row>
    <row r="637" spans="1:6" s="33" customFormat="1" ht="15">
      <c r="A637" s="163"/>
      <c r="B637" s="153"/>
      <c r="C637" s="116"/>
      <c r="D637" s="116"/>
      <c r="E637" s="32"/>
      <c r="F637"/>
    </row>
    <row r="638" spans="1:6" s="33" customFormat="1" ht="15">
      <c r="A638" s="163"/>
      <c r="B638" s="153"/>
      <c r="C638" s="116"/>
      <c r="D638" s="116"/>
      <c r="E638" s="32"/>
      <c r="F638"/>
    </row>
    <row r="639" spans="1:6" s="33" customFormat="1" ht="15">
      <c r="A639" s="163"/>
      <c r="B639" s="153"/>
      <c r="C639" s="116"/>
      <c r="D639" s="116"/>
      <c r="E639" s="32"/>
      <c r="F639"/>
    </row>
    <row r="640" spans="1:6" s="33" customFormat="1" ht="15">
      <c r="A640" s="163"/>
      <c r="B640" s="153"/>
      <c r="C640" s="116"/>
      <c r="D640" s="116"/>
      <c r="E640" s="32"/>
      <c r="F640"/>
    </row>
    <row r="641" spans="1:6" s="33" customFormat="1" ht="15">
      <c r="A641" s="163"/>
      <c r="B641" s="153"/>
      <c r="C641" s="116"/>
      <c r="D641" s="116"/>
      <c r="E641" s="32"/>
      <c r="F641"/>
    </row>
    <row r="642" spans="1:6" s="33" customFormat="1" ht="15">
      <c r="A642" s="163"/>
      <c r="B642" s="153"/>
      <c r="C642" s="116"/>
      <c r="D642" s="116"/>
      <c r="E642" s="32"/>
      <c r="F642"/>
    </row>
    <row r="643" spans="1:6" s="33" customFormat="1" ht="15">
      <c r="A643" s="163"/>
      <c r="B643" s="153"/>
      <c r="C643" s="116"/>
      <c r="D643" s="116"/>
      <c r="E643" s="32"/>
      <c r="F643"/>
    </row>
    <row r="644" spans="1:6" s="33" customFormat="1" ht="15">
      <c r="A644" s="163"/>
      <c r="B644" s="153"/>
      <c r="C644" s="116"/>
      <c r="D644" s="116"/>
      <c r="E644" s="32"/>
      <c r="F644"/>
    </row>
    <row r="645" spans="1:6" s="33" customFormat="1" ht="15">
      <c r="A645" s="163"/>
      <c r="B645" s="153"/>
      <c r="C645" s="116"/>
      <c r="D645" s="116"/>
      <c r="E645" s="32"/>
      <c r="F645"/>
    </row>
    <row r="646" spans="1:6" s="33" customFormat="1" ht="15">
      <c r="A646" s="163"/>
      <c r="B646" s="153"/>
      <c r="C646" s="116"/>
      <c r="D646" s="116"/>
      <c r="E646" s="32"/>
      <c r="F646"/>
    </row>
    <row r="647" spans="1:6" s="33" customFormat="1" ht="15">
      <c r="A647" s="163"/>
      <c r="B647" s="153"/>
      <c r="C647" s="116"/>
      <c r="D647" s="116"/>
      <c r="E647" s="32"/>
      <c r="F647"/>
    </row>
    <row r="648" spans="1:6" s="33" customFormat="1" ht="15">
      <c r="A648" s="163"/>
      <c r="B648" s="153"/>
      <c r="C648" s="116"/>
      <c r="D648" s="116"/>
      <c r="E648" s="32"/>
      <c r="F648"/>
    </row>
    <row r="649" spans="1:6" s="33" customFormat="1" ht="15">
      <c r="A649" s="163"/>
      <c r="B649" s="153"/>
      <c r="C649" s="116"/>
      <c r="D649" s="116"/>
      <c r="E649" s="32"/>
      <c r="F649"/>
    </row>
    <row r="650" spans="1:6" s="33" customFormat="1" ht="15">
      <c r="A650" s="163"/>
      <c r="B650" s="153"/>
      <c r="C650" s="116"/>
      <c r="D650" s="116"/>
      <c r="E650" s="32"/>
      <c r="F650"/>
    </row>
    <row r="651" spans="1:6" s="33" customFormat="1" ht="15">
      <c r="A651" s="163"/>
      <c r="B651" s="153"/>
      <c r="C651" s="116"/>
      <c r="D651" s="116"/>
      <c r="E651" s="32"/>
      <c r="F651"/>
    </row>
    <row r="652" spans="1:6" s="33" customFormat="1" ht="15">
      <c r="A652" s="163"/>
      <c r="B652" s="153"/>
      <c r="C652" s="116"/>
      <c r="D652" s="116"/>
      <c r="E652" s="32"/>
      <c r="F652"/>
    </row>
    <row r="653" spans="1:6" s="33" customFormat="1" ht="15">
      <c r="A653" s="163"/>
      <c r="B653" s="153"/>
      <c r="C653" s="116"/>
      <c r="D653" s="116"/>
      <c r="E653" s="32"/>
      <c r="F653"/>
    </row>
    <row r="654" spans="1:6" s="33" customFormat="1" ht="15">
      <c r="A654" s="163"/>
      <c r="B654" s="153"/>
      <c r="C654" s="116"/>
      <c r="D654" s="116"/>
      <c r="E654" s="32"/>
      <c r="F654"/>
    </row>
    <row r="655" spans="1:6" s="33" customFormat="1" ht="15">
      <c r="A655" s="163"/>
      <c r="B655" s="153"/>
      <c r="C655" s="116"/>
      <c r="D655" s="116"/>
      <c r="E655" s="32"/>
      <c r="F655"/>
    </row>
    <row r="656" spans="1:6" s="33" customFormat="1" ht="15">
      <c r="A656" s="163"/>
      <c r="B656" s="153"/>
      <c r="C656" s="116"/>
      <c r="D656" s="116"/>
      <c r="E656" s="32"/>
      <c r="F656"/>
    </row>
    <row r="657" spans="1:6" s="33" customFormat="1" ht="15">
      <c r="A657" s="163"/>
      <c r="B657" s="153"/>
      <c r="C657" s="116"/>
      <c r="D657" s="116"/>
      <c r="E657" s="32"/>
      <c r="F657"/>
    </row>
    <row r="658" spans="1:6" s="33" customFormat="1" ht="15">
      <c r="A658" s="163"/>
      <c r="B658" s="153"/>
      <c r="C658" s="116"/>
      <c r="D658" s="116"/>
      <c r="E658" s="32"/>
      <c r="F658"/>
    </row>
    <row r="659" spans="1:6" s="33" customFormat="1" ht="15">
      <c r="A659" s="163"/>
      <c r="B659" s="153"/>
      <c r="C659" s="116"/>
      <c r="D659" s="116"/>
      <c r="E659" s="32"/>
      <c r="F659"/>
    </row>
    <row r="660" spans="1:6" s="33" customFormat="1" ht="15">
      <c r="A660" s="163"/>
      <c r="B660" s="153"/>
      <c r="C660" s="116"/>
      <c r="D660" s="116"/>
      <c r="E660" s="32"/>
      <c r="F660"/>
    </row>
    <row r="661" spans="1:6" s="33" customFormat="1" ht="15">
      <c r="A661" s="163"/>
      <c r="B661" s="153"/>
      <c r="C661" s="116"/>
      <c r="D661" s="116"/>
      <c r="E661" s="32"/>
      <c r="F661"/>
    </row>
    <row r="662" spans="1:6" s="33" customFormat="1" ht="15">
      <c r="A662" s="163"/>
      <c r="B662" s="153"/>
      <c r="C662" s="116"/>
      <c r="D662" s="116"/>
      <c r="E662" s="32"/>
      <c r="F662"/>
    </row>
    <row r="663" spans="1:6" s="33" customFormat="1" ht="15">
      <c r="A663" s="163"/>
      <c r="B663" s="153"/>
      <c r="C663" s="116"/>
      <c r="D663" s="116"/>
      <c r="E663" s="32"/>
      <c r="F663"/>
    </row>
    <row r="664" spans="1:6" s="33" customFormat="1" ht="15">
      <c r="A664" s="163"/>
      <c r="B664" s="153"/>
      <c r="C664" s="116"/>
      <c r="D664" s="116"/>
      <c r="E664" s="32"/>
      <c r="F664"/>
    </row>
    <row r="665" spans="1:6" s="33" customFormat="1" ht="15">
      <c r="A665" s="163"/>
      <c r="B665" s="153"/>
      <c r="C665" s="116"/>
      <c r="D665" s="116"/>
      <c r="E665" s="32"/>
      <c r="F665"/>
    </row>
    <row r="666" spans="1:6" s="33" customFormat="1" ht="15">
      <c r="A666" s="163"/>
      <c r="B666" s="153"/>
      <c r="C666" s="116"/>
      <c r="D666" s="116"/>
      <c r="E666" s="32"/>
      <c r="F666"/>
    </row>
    <row r="667" spans="1:6" s="33" customFormat="1" ht="15">
      <c r="A667" s="163"/>
      <c r="B667" s="153"/>
      <c r="C667" s="116"/>
      <c r="D667" s="116"/>
      <c r="E667" s="32"/>
      <c r="F667"/>
    </row>
    <row r="668" spans="1:6" s="33" customFormat="1" ht="15">
      <c r="A668" s="163"/>
      <c r="B668" s="153"/>
      <c r="C668" s="116"/>
      <c r="D668" s="116"/>
      <c r="E668" s="32"/>
      <c r="F668"/>
    </row>
    <row r="669" spans="1:6" s="33" customFormat="1" ht="15">
      <c r="A669" s="163"/>
      <c r="B669" s="153"/>
      <c r="C669" s="116"/>
      <c r="D669" s="116"/>
      <c r="E669" s="32"/>
      <c r="F669"/>
    </row>
    <row r="670" spans="1:6" s="33" customFormat="1" ht="15">
      <c r="A670" s="163"/>
      <c r="B670" s="153"/>
      <c r="C670" s="116"/>
      <c r="D670" s="116"/>
      <c r="E670" s="32"/>
      <c r="F670"/>
    </row>
    <row r="671" spans="1:6" s="33" customFormat="1" ht="15">
      <c r="A671" s="163"/>
      <c r="B671" s="153"/>
      <c r="C671" s="116"/>
      <c r="D671" s="116"/>
      <c r="E671" s="32"/>
      <c r="F671"/>
    </row>
    <row r="672" spans="1:6" s="33" customFormat="1" ht="15">
      <c r="A672" s="163"/>
      <c r="B672" s="153"/>
      <c r="C672" s="116"/>
      <c r="D672" s="116"/>
      <c r="E672" s="32"/>
      <c r="F672"/>
    </row>
    <row r="673" spans="1:6" s="33" customFormat="1" ht="15">
      <c r="A673" s="163"/>
      <c r="B673" s="153"/>
      <c r="C673" s="116"/>
      <c r="D673" s="116"/>
      <c r="E673" s="32"/>
      <c r="F673"/>
    </row>
    <row r="674" spans="1:6" s="33" customFormat="1" ht="15">
      <c r="A674" s="163"/>
      <c r="B674" s="153"/>
      <c r="C674" s="116"/>
      <c r="D674" s="116"/>
      <c r="E674" s="32"/>
      <c r="F674"/>
    </row>
    <row r="675" spans="1:6" s="33" customFormat="1" ht="15">
      <c r="A675" s="163"/>
      <c r="B675" s="153"/>
      <c r="C675" s="116"/>
      <c r="D675" s="116"/>
      <c r="E675" s="32"/>
      <c r="F675"/>
    </row>
    <row r="676" spans="1:6" s="33" customFormat="1" ht="15">
      <c r="A676" s="163"/>
      <c r="B676" s="153"/>
      <c r="C676" s="116"/>
      <c r="D676" s="116"/>
      <c r="E676" s="32"/>
      <c r="F676"/>
    </row>
    <row r="677" spans="1:6" s="33" customFormat="1" ht="15">
      <c r="A677" s="163"/>
      <c r="B677" s="153"/>
      <c r="C677" s="116"/>
      <c r="D677" s="116"/>
      <c r="E677" s="32"/>
      <c r="F677"/>
    </row>
    <row r="678" spans="1:6" s="33" customFormat="1" ht="15">
      <c r="A678" s="163"/>
      <c r="B678" s="153"/>
      <c r="C678" s="116"/>
      <c r="D678" s="116"/>
      <c r="E678" s="32"/>
      <c r="F678"/>
    </row>
    <row r="679" spans="1:6" s="33" customFormat="1" ht="15">
      <c r="A679" s="163"/>
      <c r="B679" s="153"/>
      <c r="C679" s="116"/>
      <c r="D679" s="116"/>
      <c r="E679" s="32"/>
      <c r="F679"/>
    </row>
    <row r="680" spans="1:6" s="33" customFormat="1" ht="15">
      <c r="A680" s="163"/>
      <c r="B680" s="153"/>
      <c r="C680" s="116"/>
      <c r="D680" s="116"/>
      <c r="E680" s="32"/>
      <c r="F680"/>
    </row>
    <row r="681" spans="1:6" s="33" customFormat="1" ht="15">
      <c r="A681" s="163"/>
      <c r="B681" s="153"/>
      <c r="C681" s="116"/>
      <c r="D681" s="116"/>
      <c r="E681" s="32"/>
      <c r="F681"/>
    </row>
    <row r="682" spans="1:6" s="33" customFormat="1" ht="15">
      <c r="A682" s="163"/>
      <c r="B682" s="153"/>
      <c r="C682" s="116"/>
      <c r="D682" s="116"/>
      <c r="E682" s="32"/>
      <c r="F682"/>
    </row>
    <row r="683" spans="1:6" s="33" customFormat="1" ht="15">
      <c r="A683" s="163"/>
      <c r="B683" s="153"/>
      <c r="C683" s="116"/>
      <c r="D683" s="116"/>
      <c r="E683" s="32"/>
      <c r="F683"/>
    </row>
    <row r="684" spans="1:6" s="33" customFormat="1" ht="15">
      <c r="A684" s="163"/>
      <c r="B684" s="153"/>
      <c r="C684" s="116"/>
      <c r="D684" s="116"/>
      <c r="E684" s="32"/>
      <c r="F684"/>
    </row>
    <row r="685" spans="1:6" s="33" customFormat="1" ht="15">
      <c r="A685" s="163"/>
      <c r="B685" s="153"/>
      <c r="C685" s="116"/>
      <c r="D685" s="116"/>
      <c r="E685" s="32"/>
      <c r="F685"/>
    </row>
    <row r="686" spans="1:6" s="33" customFormat="1" ht="15">
      <c r="A686" s="163"/>
      <c r="B686" s="153"/>
      <c r="C686" s="116"/>
      <c r="D686" s="116"/>
      <c r="E686" s="32"/>
      <c r="F686"/>
    </row>
    <row r="687" spans="1:6" s="33" customFormat="1" ht="15">
      <c r="A687" s="163"/>
      <c r="B687" s="153"/>
      <c r="C687" s="116"/>
      <c r="D687" s="116"/>
      <c r="E687" s="32"/>
      <c r="F687"/>
    </row>
    <row r="688" spans="1:6" s="33" customFormat="1" ht="15">
      <c r="A688" s="163"/>
      <c r="B688" s="153"/>
      <c r="C688" s="116"/>
      <c r="D688" s="116"/>
      <c r="E688" s="32"/>
      <c r="F688"/>
    </row>
    <row r="689" spans="1:6" s="33" customFormat="1" ht="15">
      <c r="A689" s="163"/>
      <c r="B689" s="153"/>
      <c r="C689" s="116"/>
      <c r="D689" s="116"/>
      <c r="E689" s="32"/>
      <c r="F689"/>
    </row>
    <row r="690" spans="1:6" s="33" customFormat="1" ht="15">
      <c r="A690" s="163"/>
      <c r="B690" s="153"/>
      <c r="C690" s="116"/>
      <c r="D690" s="116"/>
      <c r="E690" s="32"/>
      <c r="F690"/>
    </row>
    <row r="691" spans="1:6" s="33" customFormat="1" ht="15">
      <c r="A691" s="163"/>
      <c r="B691" s="153"/>
      <c r="C691" s="116"/>
      <c r="D691" s="116"/>
      <c r="E691" s="32"/>
      <c r="F691"/>
    </row>
    <row r="692" spans="1:6" s="33" customFormat="1" ht="15">
      <c r="A692" s="163"/>
      <c r="B692" s="153"/>
      <c r="C692" s="116"/>
      <c r="D692" s="116"/>
      <c r="E692" s="32"/>
      <c r="F692"/>
    </row>
    <row r="693" spans="1:6" s="33" customFormat="1" ht="15">
      <c r="A693" s="163"/>
      <c r="B693" s="153"/>
      <c r="C693" s="116"/>
      <c r="D693" s="116"/>
      <c r="E693" s="32"/>
      <c r="F693"/>
    </row>
    <row r="694" spans="1:6" s="33" customFormat="1" ht="15">
      <c r="A694" s="163"/>
      <c r="B694" s="153"/>
      <c r="C694" s="116"/>
      <c r="D694" s="116"/>
      <c r="E694" s="32"/>
      <c r="F694"/>
    </row>
    <row r="695" spans="1:6" s="33" customFormat="1" ht="15">
      <c r="A695" s="163"/>
      <c r="B695" s="153"/>
      <c r="C695" s="116"/>
      <c r="D695" s="116"/>
      <c r="E695" s="32"/>
      <c r="F695"/>
    </row>
    <row r="696" spans="1:6" s="33" customFormat="1" ht="15">
      <c r="A696" s="163"/>
      <c r="B696" s="153"/>
      <c r="C696" s="116"/>
      <c r="D696" s="116"/>
      <c r="E696" s="32"/>
      <c r="F696"/>
    </row>
    <row r="697" spans="1:6" s="33" customFormat="1" ht="15">
      <c r="A697" s="163"/>
      <c r="B697" s="153"/>
      <c r="C697" s="116"/>
      <c r="D697" s="116"/>
      <c r="E697" s="32"/>
      <c r="F697"/>
    </row>
    <row r="698" spans="1:6" s="33" customFormat="1" ht="15">
      <c r="A698" s="163"/>
      <c r="B698" s="153"/>
      <c r="C698" s="116"/>
      <c r="D698" s="116"/>
      <c r="E698" s="32"/>
      <c r="F698"/>
    </row>
    <row r="699" spans="1:6" s="33" customFormat="1" ht="15">
      <c r="A699" s="163"/>
      <c r="B699" s="153"/>
      <c r="C699" s="116"/>
      <c r="D699" s="116"/>
      <c r="E699" s="32"/>
      <c r="F699"/>
    </row>
    <row r="700" spans="1:6" s="33" customFormat="1" ht="15">
      <c r="A700" s="163"/>
      <c r="B700" s="153"/>
      <c r="C700" s="116"/>
      <c r="D700" s="116"/>
      <c r="E700" s="32"/>
      <c r="F700"/>
    </row>
    <row r="701" spans="1:6" s="33" customFormat="1" ht="15">
      <c r="A701" s="163"/>
      <c r="B701" s="153"/>
      <c r="C701" s="116"/>
      <c r="D701" s="116"/>
      <c r="E701" s="32"/>
      <c r="F701"/>
    </row>
    <row r="702" spans="1:6" s="33" customFormat="1" ht="15">
      <c r="A702" s="163"/>
      <c r="B702" s="153"/>
      <c r="C702" s="116"/>
      <c r="D702" s="116"/>
      <c r="E702" s="32"/>
      <c r="F702"/>
    </row>
    <row r="703" spans="1:6" s="33" customFormat="1" ht="15">
      <c r="A703" s="163"/>
      <c r="B703" s="153"/>
      <c r="C703" s="116"/>
      <c r="D703" s="116"/>
      <c r="E703" s="32"/>
      <c r="F703"/>
    </row>
    <row r="704" spans="1:6" s="33" customFormat="1" ht="15">
      <c r="A704" s="163"/>
      <c r="B704" s="153"/>
      <c r="C704" s="116"/>
      <c r="D704" s="116"/>
      <c r="E704" s="32"/>
      <c r="F704"/>
    </row>
    <row r="705" spans="1:6" s="33" customFormat="1" ht="15">
      <c r="A705" s="163"/>
      <c r="B705" s="153"/>
      <c r="C705" s="116"/>
      <c r="D705" s="116"/>
      <c r="E705" s="32"/>
      <c r="F705"/>
    </row>
    <row r="706" spans="1:6" s="33" customFormat="1" ht="15">
      <c r="A706" s="163"/>
      <c r="B706" s="153"/>
      <c r="C706" s="116"/>
      <c r="D706" s="116"/>
      <c r="E706" s="32"/>
      <c r="F706"/>
    </row>
    <row r="707" spans="1:6" s="33" customFormat="1" ht="15">
      <c r="A707" s="163"/>
      <c r="B707" s="153"/>
      <c r="C707" s="116"/>
      <c r="D707" s="116"/>
      <c r="E707" s="32"/>
      <c r="F707"/>
    </row>
    <row r="708" spans="1:6" s="33" customFormat="1" ht="15">
      <c r="A708" s="163"/>
      <c r="B708" s="153"/>
      <c r="C708" s="116"/>
      <c r="D708" s="116"/>
      <c r="E708" s="32"/>
      <c r="F708"/>
    </row>
    <row r="709" spans="1:6" s="33" customFormat="1" ht="15">
      <c r="A709" s="163"/>
      <c r="B709" s="153"/>
      <c r="C709" s="116"/>
      <c r="D709" s="116"/>
      <c r="E709" s="32"/>
      <c r="F709"/>
    </row>
    <row r="710" spans="1:6" s="33" customFormat="1" ht="15">
      <c r="A710" s="163"/>
      <c r="B710" s="153"/>
      <c r="C710" s="116"/>
      <c r="D710" s="116"/>
      <c r="E710" s="32"/>
      <c r="F710"/>
    </row>
    <row r="711" spans="1:6" s="33" customFormat="1" ht="15">
      <c r="A711" s="163"/>
      <c r="B711" s="153"/>
      <c r="C711" s="116"/>
      <c r="D711" s="116"/>
      <c r="E711" s="32"/>
      <c r="F711"/>
    </row>
    <row r="712" spans="1:6" s="33" customFormat="1" ht="15">
      <c r="A712" s="163"/>
      <c r="B712" s="153"/>
      <c r="C712" s="116"/>
      <c r="D712" s="116"/>
      <c r="E712" s="32"/>
      <c r="F712"/>
    </row>
    <row r="713" spans="1:6" s="33" customFormat="1" ht="15">
      <c r="A713" s="163"/>
      <c r="B713" s="153"/>
      <c r="C713" s="116"/>
      <c r="D713" s="116"/>
      <c r="E713" s="32"/>
      <c r="F713"/>
    </row>
    <row r="714" spans="1:6" s="33" customFormat="1" ht="15">
      <c r="A714" s="163"/>
      <c r="B714" s="153"/>
      <c r="C714" s="116"/>
      <c r="D714" s="116"/>
      <c r="E714" s="32"/>
      <c r="F714"/>
    </row>
    <row r="715" spans="1:6" s="33" customFormat="1" ht="15">
      <c r="A715" s="163"/>
      <c r="B715" s="153"/>
      <c r="C715" s="116"/>
      <c r="D715" s="116"/>
      <c r="E715" s="32"/>
      <c r="F715"/>
    </row>
    <row r="716" spans="1:6" s="33" customFormat="1" ht="15">
      <c r="A716" s="163"/>
      <c r="B716" s="153"/>
      <c r="C716" s="116"/>
      <c r="D716" s="116"/>
      <c r="E716" s="32"/>
      <c r="F716"/>
    </row>
    <row r="717" spans="1:6" s="33" customFormat="1" ht="15">
      <c r="A717" s="163"/>
      <c r="B717" s="153"/>
      <c r="C717" s="116"/>
      <c r="D717" s="116"/>
      <c r="E717" s="32"/>
      <c r="F717"/>
    </row>
    <row r="718" spans="1:6" s="33" customFormat="1" ht="15">
      <c r="A718" s="163"/>
      <c r="B718" s="153"/>
      <c r="C718" s="116"/>
      <c r="D718" s="116"/>
      <c r="E718" s="32"/>
      <c r="F718"/>
    </row>
    <row r="719" spans="1:6" s="33" customFormat="1" ht="15">
      <c r="A719" s="163"/>
      <c r="B719" s="153"/>
      <c r="C719" s="116"/>
      <c r="D719" s="116"/>
      <c r="E719" s="32"/>
      <c r="F719"/>
    </row>
    <row r="720" spans="1:6" s="33" customFormat="1" ht="15">
      <c r="A720" s="163"/>
      <c r="B720" s="153"/>
      <c r="C720" s="116"/>
      <c r="D720" s="116"/>
      <c r="E720" s="32"/>
      <c r="F720"/>
    </row>
    <row r="721" spans="1:6" s="33" customFormat="1" ht="15">
      <c r="A721" s="163"/>
      <c r="B721" s="153"/>
      <c r="C721" s="116"/>
      <c r="D721" s="116"/>
      <c r="E721" s="32"/>
      <c r="F721"/>
    </row>
    <row r="722" spans="1:6" s="33" customFormat="1" ht="15">
      <c r="A722" s="163"/>
      <c r="B722" s="153"/>
      <c r="C722" s="116"/>
      <c r="D722" s="116"/>
      <c r="E722" s="32"/>
      <c r="F722"/>
    </row>
    <row r="723" spans="1:6" s="33" customFormat="1" ht="15">
      <c r="A723" s="163"/>
      <c r="B723" s="153"/>
      <c r="C723" s="116"/>
      <c r="D723" s="116"/>
      <c r="E723" s="32"/>
      <c r="F723"/>
    </row>
    <row r="724" spans="1:6" s="33" customFormat="1" ht="15">
      <c r="A724" s="163"/>
      <c r="B724" s="153"/>
      <c r="C724" s="116"/>
      <c r="D724" s="116"/>
      <c r="E724" s="32"/>
      <c r="F724"/>
    </row>
    <row r="725" spans="1:6" s="33" customFormat="1" ht="15">
      <c r="A725" s="163"/>
      <c r="B725" s="153"/>
      <c r="C725" s="116"/>
      <c r="D725" s="116"/>
      <c r="E725" s="32"/>
      <c r="F725"/>
    </row>
    <row r="726" spans="1:6" s="33" customFormat="1" ht="15">
      <c r="A726" s="163"/>
      <c r="B726" s="153"/>
      <c r="C726" s="116"/>
      <c r="D726" s="116"/>
      <c r="E726" s="32"/>
      <c r="F726"/>
    </row>
    <row r="727" spans="1:6" s="33" customFormat="1" ht="15">
      <c r="A727" s="163"/>
      <c r="B727" s="153"/>
      <c r="C727" s="116"/>
      <c r="D727" s="116"/>
      <c r="E727" s="32"/>
      <c r="F727"/>
    </row>
    <row r="728" spans="1:6" s="33" customFormat="1" ht="15">
      <c r="A728" s="163"/>
      <c r="B728" s="153"/>
      <c r="C728" s="116"/>
      <c r="D728" s="116"/>
      <c r="E728" s="32"/>
      <c r="F728"/>
    </row>
    <row r="729" spans="1:6" s="33" customFormat="1" ht="15">
      <c r="A729" s="163"/>
      <c r="B729" s="153"/>
      <c r="C729" s="116"/>
      <c r="D729" s="116"/>
      <c r="E729" s="32"/>
      <c r="F729"/>
    </row>
    <row r="730" spans="1:6" s="33" customFormat="1" ht="15">
      <c r="A730" s="163"/>
      <c r="B730" s="153"/>
      <c r="C730" s="116"/>
      <c r="D730" s="116"/>
      <c r="E730" s="32"/>
      <c r="F730"/>
    </row>
    <row r="731" spans="1:6" s="33" customFormat="1" ht="15">
      <c r="A731" s="163"/>
      <c r="B731" s="153"/>
      <c r="C731" s="116"/>
      <c r="D731" s="116"/>
      <c r="E731" s="32"/>
      <c r="F731"/>
    </row>
    <row r="732" spans="1:6" s="33" customFormat="1" ht="15">
      <c r="A732" s="163"/>
      <c r="B732" s="153"/>
      <c r="C732" s="116"/>
      <c r="D732" s="116"/>
      <c r="E732" s="32"/>
      <c r="F732"/>
    </row>
    <row r="733" spans="1:6" s="33" customFormat="1" ht="15">
      <c r="A733" s="163"/>
      <c r="B733" s="153"/>
      <c r="C733" s="116"/>
      <c r="D733" s="116"/>
      <c r="E733" s="32"/>
      <c r="F733"/>
    </row>
    <row r="734" spans="1:6" s="33" customFormat="1" ht="15">
      <c r="A734" s="163"/>
      <c r="B734" s="153"/>
      <c r="C734" s="116"/>
      <c r="D734" s="116"/>
      <c r="E734" s="32"/>
      <c r="F734"/>
    </row>
    <row r="735" spans="1:6" s="33" customFormat="1" ht="15">
      <c r="A735" s="163"/>
      <c r="B735" s="153"/>
      <c r="C735" s="116"/>
      <c r="D735" s="116"/>
      <c r="E735" s="32"/>
      <c r="F735"/>
    </row>
    <row r="736" spans="1:6" s="33" customFormat="1" ht="15">
      <c r="A736" s="163"/>
      <c r="B736" s="153"/>
      <c r="C736" s="116"/>
      <c r="D736" s="116"/>
      <c r="E736" s="32"/>
      <c r="F736"/>
    </row>
    <row r="737" spans="1:6" s="33" customFormat="1" ht="15">
      <c r="A737" s="163"/>
      <c r="B737" s="153"/>
      <c r="C737" s="116"/>
      <c r="D737" s="116"/>
      <c r="E737" s="32"/>
      <c r="F737"/>
    </row>
    <row r="738" spans="1:6" s="33" customFormat="1" ht="15">
      <c r="A738" s="163"/>
      <c r="B738" s="153"/>
      <c r="C738" s="116"/>
      <c r="D738" s="116"/>
      <c r="E738" s="32"/>
      <c r="F738"/>
    </row>
    <row r="739" spans="1:6" s="33" customFormat="1" ht="15">
      <c r="A739" s="163"/>
      <c r="B739" s="153"/>
      <c r="C739" s="116"/>
      <c r="D739" s="116"/>
      <c r="E739" s="32"/>
      <c r="F739"/>
    </row>
    <row r="740" spans="1:6" s="33" customFormat="1" ht="15">
      <c r="A740" s="163"/>
      <c r="B740" s="153"/>
      <c r="C740" s="116"/>
      <c r="D740" s="116"/>
      <c r="E740" s="32"/>
      <c r="F740"/>
    </row>
    <row r="741" spans="1:6" s="33" customFormat="1" ht="15">
      <c r="A741" s="163"/>
      <c r="B741" s="153"/>
      <c r="C741" s="116"/>
      <c r="D741" s="116"/>
      <c r="E741" s="32"/>
      <c r="F741"/>
    </row>
    <row r="742" spans="1:6" s="33" customFormat="1" ht="15">
      <c r="A742" s="163"/>
      <c r="B742" s="153"/>
      <c r="C742" s="116"/>
      <c r="D742" s="116"/>
      <c r="E742" s="32"/>
      <c r="F742"/>
    </row>
    <row r="743" spans="1:6" s="33" customFormat="1" ht="15">
      <c r="A743" s="163"/>
      <c r="B743" s="153"/>
      <c r="C743" s="116"/>
      <c r="D743" s="116"/>
      <c r="E743" s="32"/>
      <c r="F743"/>
    </row>
    <row r="744" spans="1:6" s="33" customFormat="1" ht="15">
      <c r="A744" s="163"/>
      <c r="B744" s="153"/>
      <c r="C744" s="116"/>
      <c r="D744" s="116"/>
      <c r="E744" s="32"/>
      <c r="F744"/>
    </row>
    <row r="745" spans="1:6" s="33" customFormat="1" ht="15">
      <c r="A745" s="163"/>
      <c r="B745" s="153"/>
      <c r="C745" s="116"/>
      <c r="D745" s="116"/>
      <c r="E745" s="32"/>
      <c r="F745"/>
    </row>
    <row r="746" spans="1:6" s="33" customFormat="1" ht="15">
      <c r="A746" s="163"/>
      <c r="B746" s="153"/>
      <c r="C746" s="116"/>
      <c r="D746" s="116"/>
      <c r="E746" s="32"/>
      <c r="F746"/>
    </row>
    <row r="747" spans="1:6" s="33" customFormat="1" ht="15">
      <c r="A747" s="163"/>
      <c r="B747" s="153"/>
      <c r="C747" s="116"/>
      <c r="D747" s="116"/>
      <c r="E747" s="32"/>
      <c r="F747"/>
    </row>
    <row r="748" spans="1:6" s="33" customFormat="1" ht="15">
      <c r="A748" s="163"/>
      <c r="B748" s="153"/>
      <c r="C748" s="116"/>
      <c r="D748" s="116"/>
      <c r="E748" s="32"/>
      <c r="F748"/>
    </row>
    <row r="749" spans="1:6" s="33" customFormat="1" ht="15">
      <c r="A749" s="163"/>
      <c r="B749" s="153"/>
      <c r="C749" s="116"/>
      <c r="D749" s="116"/>
      <c r="E749" s="32"/>
      <c r="F749"/>
    </row>
    <row r="750" spans="1:6" s="33" customFormat="1" ht="15">
      <c r="A750" s="163"/>
      <c r="B750" s="153"/>
      <c r="C750" s="116"/>
      <c r="D750" s="116"/>
      <c r="E750" s="32"/>
      <c r="F750"/>
    </row>
    <row r="751" spans="1:6" s="33" customFormat="1" ht="15">
      <c r="A751" s="163"/>
      <c r="B751" s="153"/>
      <c r="C751" s="116"/>
      <c r="D751" s="116"/>
      <c r="E751" s="32"/>
      <c r="F751"/>
    </row>
    <row r="752" spans="1:6" s="33" customFormat="1" ht="15">
      <c r="A752" s="163"/>
      <c r="B752" s="153"/>
      <c r="C752" s="116"/>
      <c r="D752" s="116"/>
      <c r="E752" s="32"/>
      <c r="F752"/>
    </row>
    <row r="753" spans="1:6" s="33" customFormat="1" ht="15">
      <c r="A753" s="163"/>
      <c r="B753" s="153"/>
      <c r="C753" s="116"/>
      <c r="D753" s="116"/>
      <c r="E753" s="32"/>
      <c r="F753"/>
    </row>
    <row r="754" spans="1:6" s="33" customFormat="1" ht="15">
      <c r="A754" s="163"/>
      <c r="B754" s="153"/>
      <c r="C754" s="116"/>
      <c r="D754" s="116"/>
      <c r="E754" s="32"/>
      <c r="F754"/>
    </row>
    <row r="755" spans="1:6" s="33" customFormat="1" ht="15">
      <c r="A755" s="163"/>
      <c r="B755" s="153"/>
      <c r="C755" s="116"/>
      <c r="D755" s="116"/>
      <c r="E755" s="32"/>
      <c r="F755"/>
    </row>
    <row r="756" spans="1:6" s="33" customFormat="1" ht="15">
      <c r="A756" s="163"/>
      <c r="B756" s="153"/>
      <c r="C756" s="116"/>
      <c r="D756" s="116"/>
      <c r="E756" s="32"/>
      <c r="F756"/>
    </row>
    <row r="757" spans="1:6" s="33" customFormat="1" ht="15">
      <c r="A757" s="163"/>
      <c r="B757" s="153"/>
      <c r="C757" s="116"/>
      <c r="D757" s="116"/>
      <c r="E757" s="32"/>
      <c r="F757"/>
    </row>
    <row r="758" spans="1:6" s="33" customFormat="1" ht="15">
      <c r="A758" s="163"/>
      <c r="B758" s="153"/>
      <c r="C758" s="116"/>
      <c r="D758" s="116"/>
      <c r="E758" s="32"/>
      <c r="F758"/>
    </row>
    <row r="759" spans="1:6" s="33" customFormat="1" ht="15">
      <c r="A759" s="163"/>
      <c r="B759" s="153"/>
      <c r="C759" s="116"/>
      <c r="D759" s="116"/>
      <c r="E759" s="32"/>
      <c r="F759"/>
    </row>
    <row r="760" spans="1:6" s="33" customFormat="1" ht="15">
      <c r="A760" s="163"/>
      <c r="B760" s="153"/>
      <c r="C760" s="116"/>
      <c r="D760" s="116"/>
      <c r="E760" s="32"/>
      <c r="F760"/>
    </row>
    <row r="761" spans="1:6" s="33" customFormat="1" ht="15">
      <c r="A761" s="163"/>
      <c r="B761" s="153"/>
      <c r="C761" s="116"/>
      <c r="D761" s="116"/>
      <c r="E761" s="32"/>
      <c r="F761"/>
    </row>
    <row r="762" spans="1:6" s="33" customFormat="1" ht="15">
      <c r="A762" s="163"/>
      <c r="B762" s="153"/>
      <c r="C762" s="116"/>
      <c r="D762" s="116"/>
      <c r="E762" s="32"/>
      <c r="F762"/>
    </row>
    <row r="763" spans="1:6" s="33" customFormat="1" ht="15">
      <c r="A763" s="163"/>
      <c r="B763" s="153"/>
      <c r="C763" s="116"/>
      <c r="D763" s="116"/>
      <c r="E763" s="32"/>
      <c r="F763"/>
    </row>
    <row r="764" spans="1:6" s="33" customFormat="1" ht="15">
      <c r="A764" s="163"/>
      <c r="B764" s="153"/>
      <c r="C764" s="116"/>
      <c r="D764" s="116"/>
      <c r="E764" s="32"/>
      <c r="F764"/>
    </row>
    <row r="765" spans="1:6" s="33" customFormat="1" ht="15">
      <c r="A765" s="163"/>
      <c r="B765" s="153"/>
      <c r="C765" s="116"/>
      <c r="D765" s="116"/>
      <c r="E765" s="32"/>
      <c r="F765"/>
    </row>
    <row r="766" spans="1:6" s="33" customFormat="1" ht="15">
      <c r="A766" s="163"/>
      <c r="B766" s="153"/>
      <c r="C766" s="116"/>
      <c r="D766" s="116"/>
      <c r="E766" s="32"/>
      <c r="F766"/>
    </row>
    <row r="767" spans="1:6" s="33" customFormat="1" ht="15">
      <c r="A767" s="163"/>
      <c r="B767" s="153"/>
      <c r="C767" s="116"/>
      <c r="D767" s="116"/>
      <c r="E767" s="32"/>
      <c r="F767"/>
    </row>
    <row r="768" spans="1:6" s="33" customFormat="1" ht="15">
      <c r="A768" s="163"/>
      <c r="B768" s="153"/>
      <c r="C768" s="116"/>
      <c r="D768" s="116"/>
      <c r="E768" s="32"/>
      <c r="F768"/>
    </row>
    <row r="769" spans="1:6" s="33" customFormat="1" ht="15">
      <c r="A769" s="163"/>
      <c r="B769" s="153"/>
      <c r="C769" s="116"/>
      <c r="D769" s="116"/>
      <c r="E769" s="32"/>
      <c r="F769"/>
    </row>
    <row r="770" spans="1:6" s="33" customFormat="1" ht="15">
      <c r="A770" s="163"/>
      <c r="B770" s="153"/>
      <c r="C770" s="116"/>
      <c r="D770" s="116"/>
      <c r="E770" s="32"/>
      <c r="F770"/>
    </row>
    <row r="771" spans="1:6" s="33" customFormat="1" ht="15">
      <c r="A771" s="163"/>
      <c r="B771" s="153"/>
      <c r="C771" s="116"/>
      <c r="D771" s="116"/>
      <c r="E771" s="32"/>
      <c r="F771"/>
    </row>
    <row r="772" spans="1:6" s="33" customFormat="1" ht="15">
      <c r="A772" s="163"/>
      <c r="B772" s="153"/>
      <c r="C772" s="116"/>
      <c r="D772" s="116"/>
      <c r="E772" s="32"/>
      <c r="F772"/>
    </row>
    <row r="773" spans="1:6" s="33" customFormat="1" ht="15">
      <c r="A773" s="163"/>
      <c r="B773" s="153"/>
      <c r="C773" s="116"/>
      <c r="D773" s="116"/>
      <c r="E773" s="32"/>
      <c r="F773"/>
    </row>
    <row r="774" spans="1:6" s="33" customFormat="1" ht="15">
      <c r="A774" s="163"/>
      <c r="B774" s="153"/>
      <c r="C774" s="116"/>
      <c r="D774" s="116"/>
      <c r="E774" s="32"/>
      <c r="F774"/>
    </row>
    <row r="775" spans="1:6" s="33" customFormat="1" ht="15">
      <c r="A775" s="163"/>
      <c r="B775" s="153"/>
      <c r="C775" s="116"/>
      <c r="D775" s="116"/>
      <c r="E775" s="32"/>
      <c r="F775"/>
    </row>
    <row r="776" spans="1:6" s="33" customFormat="1" ht="15">
      <c r="A776" s="163"/>
      <c r="B776" s="153"/>
      <c r="C776" s="116"/>
      <c r="D776" s="116"/>
      <c r="E776" s="32"/>
      <c r="F776"/>
    </row>
    <row r="777" spans="1:6" s="33" customFormat="1" ht="15">
      <c r="A777" s="163"/>
      <c r="B777" s="153"/>
      <c r="C777" s="116"/>
      <c r="D777" s="116"/>
      <c r="E777" s="32"/>
      <c r="F777"/>
    </row>
    <row r="778" spans="1:6" s="33" customFormat="1" ht="15">
      <c r="A778" s="163"/>
      <c r="B778" s="153"/>
      <c r="C778" s="116"/>
      <c r="D778" s="116"/>
      <c r="E778" s="32"/>
      <c r="F778"/>
    </row>
    <row r="779" spans="1:6" s="33" customFormat="1" ht="15">
      <c r="A779" s="163"/>
      <c r="B779" s="153"/>
      <c r="C779" s="116"/>
      <c r="D779" s="116"/>
      <c r="E779" s="32"/>
      <c r="F779"/>
    </row>
    <row r="780" spans="1:6" s="33" customFormat="1" ht="15">
      <c r="A780" s="163"/>
      <c r="B780" s="153"/>
      <c r="C780" s="116"/>
      <c r="D780" s="116"/>
      <c r="E780" s="32"/>
      <c r="F780"/>
    </row>
    <row r="781" spans="1:6" s="33" customFormat="1" ht="15">
      <c r="A781" s="163"/>
      <c r="B781" s="153"/>
      <c r="C781" s="116"/>
      <c r="D781" s="116"/>
      <c r="E781" s="32"/>
      <c r="F781"/>
    </row>
    <row r="782" spans="1:6" s="33" customFormat="1" ht="15">
      <c r="A782" s="163"/>
      <c r="B782" s="153"/>
      <c r="C782" s="116"/>
      <c r="D782" s="116"/>
      <c r="E782" s="32"/>
      <c r="F782"/>
    </row>
    <row r="783" spans="1:6" s="33" customFormat="1" ht="15">
      <c r="A783" s="163"/>
      <c r="B783" s="153"/>
      <c r="C783" s="116"/>
      <c r="D783" s="116"/>
      <c r="E783" s="32"/>
      <c r="F783"/>
    </row>
    <row r="784" spans="1:6" s="33" customFormat="1" ht="15">
      <c r="A784" s="163"/>
      <c r="B784" s="153"/>
      <c r="C784" s="116"/>
      <c r="D784" s="116"/>
      <c r="E784" s="32"/>
      <c r="F784"/>
    </row>
    <row r="785" spans="1:6" s="33" customFormat="1" ht="15">
      <c r="A785" s="163"/>
      <c r="B785" s="153"/>
      <c r="C785" s="116"/>
      <c r="D785" s="116"/>
      <c r="E785" s="32"/>
      <c r="F785"/>
    </row>
    <row r="786" spans="1:6" s="33" customFormat="1" ht="15">
      <c r="A786" s="163"/>
      <c r="B786" s="153"/>
      <c r="C786" s="116"/>
      <c r="D786" s="116"/>
      <c r="E786" s="32"/>
      <c r="F786"/>
    </row>
    <row r="787" spans="1:6" s="33" customFormat="1" ht="15">
      <c r="A787" s="163"/>
      <c r="B787" s="153"/>
      <c r="C787" s="116"/>
      <c r="D787" s="116"/>
      <c r="E787" s="32"/>
      <c r="F787"/>
    </row>
    <row r="788" spans="1:6" s="33" customFormat="1" ht="15">
      <c r="A788" s="163"/>
      <c r="B788" s="153"/>
      <c r="C788" s="116"/>
      <c r="D788" s="116"/>
      <c r="E788" s="32"/>
      <c r="F788"/>
    </row>
    <row r="789" spans="1:6" s="33" customFormat="1" ht="15">
      <c r="A789" s="163"/>
      <c r="B789" s="153"/>
      <c r="C789" s="116"/>
      <c r="D789" s="116"/>
      <c r="E789" s="32"/>
      <c r="F789"/>
    </row>
    <row r="790" spans="1:6" s="33" customFormat="1" ht="15">
      <c r="A790" s="163"/>
      <c r="B790" s="153"/>
      <c r="C790" s="116"/>
      <c r="D790" s="116"/>
      <c r="E790" s="32"/>
      <c r="F790"/>
    </row>
    <row r="791" spans="1:6" s="33" customFormat="1" ht="15">
      <c r="A791" s="163"/>
      <c r="B791" s="153"/>
      <c r="C791" s="116"/>
      <c r="D791" s="116"/>
      <c r="E791" s="32"/>
      <c r="F791"/>
    </row>
    <row r="792" spans="1:6" s="33" customFormat="1" ht="15">
      <c r="A792" s="163"/>
      <c r="B792" s="153"/>
      <c r="C792" s="116"/>
      <c r="D792" s="116"/>
      <c r="E792" s="32"/>
      <c r="F792"/>
    </row>
    <row r="793" spans="1:6" s="33" customFormat="1" ht="15">
      <c r="A793" s="163"/>
      <c r="B793" s="153"/>
      <c r="C793" s="116"/>
      <c r="D793" s="116"/>
      <c r="E793" s="32"/>
      <c r="F793"/>
    </row>
    <row r="794" spans="1:6" s="33" customFormat="1" ht="15">
      <c r="A794" s="163"/>
      <c r="B794" s="153"/>
      <c r="C794" s="116"/>
      <c r="D794" s="116"/>
      <c r="E794" s="32"/>
      <c r="F794"/>
    </row>
    <row r="795" spans="1:6" s="33" customFormat="1" ht="15">
      <c r="A795" s="163"/>
      <c r="B795" s="153"/>
      <c r="C795" s="116"/>
      <c r="D795" s="116"/>
      <c r="E795" s="32"/>
      <c r="F795"/>
    </row>
    <row r="796" spans="1:6" s="33" customFormat="1" ht="15">
      <c r="A796" s="163"/>
      <c r="B796" s="153"/>
      <c r="C796" s="116"/>
      <c r="D796" s="116"/>
      <c r="E796" s="32"/>
      <c r="F796"/>
    </row>
    <row r="797" spans="1:6" s="33" customFormat="1" ht="15">
      <c r="A797" s="163"/>
      <c r="B797" s="153"/>
      <c r="C797" s="116"/>
      <c r="D797" s="116"/>
      <c r="E797" s="32"/>
      <c r="F797"/>
    </row>
    <row r="798" spans="1:6" s="33" customFormat="1" ht="15">
      <c r="A798" s="163"/>
      <c r="B798" s="153"/>
      <c r="C798" s="116"/>
      <c r="D798" s="116"/>
      <c r="E798" s="32"/>
      <c r="F798"/>
    </row>
    <row r="799" spans="1:6" s="33" customFormat="1" ht="15">
      <c r="A799" s="163"/>
      <c r="B799" s="153"/>
      <c r="C799" s="116"/>
      <c r="D799" s="116"/>
      <c r="E799" s="32"/>
      <c r="F799"/>
    </row>
    <row r="800" spans="1:6" s="33" customFormat="1" ht="15">
      <c r="A800" s="163"/>
      <c r="B800" s="153"/>
      <c r="C800" s="116"/>
      <c r="D800" s="116"/>
      <c r="E800" s="32"/>
      <c r="F800"/>
    </row>
    <row r="801" spans="1:6" s="33" customFormat="1" ht="15">
      <c r="A801" s="163"/>
      <c r="B801" s="153"/>
      <c r="C801" s="116"/>
      <c r="D801" s="116"/>
      <c r="E801" s="32"/>
      <c r="F801"/>
    </row>
    <row r="802" spans="1:6" s="33" customFormat="1" ht="15">
      <c r="A802" s="163"/>
      <c r="B802" s="153"/>
      <c r="C802" s="116"/>
      <c r="D802" s="116"/>
      <c r="E802" s="32"/>
      <c r="F802"/>
    </row>
    <row r="803" spans="1:6" s="33" customFormat="1" ht="15">
      <c r="A803" s="163"/>
      <c r="B803" s="153"/>
      <c r="C803" s="116"/>
      <c r="D803" s="116"/>
      <c r="E803" s="32"/>
      <c r="F803"/>
    </row>
    <row r="804" spans="1:6" s="33" customFormat="1" ht="15">
      <c r="A804" s="163"/>
      <c r="B804" s="153"/>
      <c r="C804" s="116"/>
      <c r="D804" s="116"/>
      <c r="E804" s="32"/>
      <c r="F804"/>
    </row>
    <row r="805" spans="1:6" s="33" customFormat="1" ht="15">
      <c r="A805" s="163"/>
      <c r="B805" s="153"/>
      <c r="C805" s="116"/>
      <c r="D805" s="116"/>
      <c r="E805" s="32"/>
      <c r="F805"/>
    </row>
    <row r="806" spans="1:6" s="33" customFormat="1" ht="15">
      <c r="A806" s="163"/>
      <c r="B806" s="153"/>
      <c r="C806" s="116"/>
      <c r="D806" s="116"/>
      <c r="E806" s="32"/>
      <c r="F806"/>
    </row>
    <row r="807" spans="1:6" s="33" customFormat="1" ht="15">
      <c r="A807" s="163"/>
      <c r="B807" s="153"/>
      <c r="C807" s="116"/>
      <c r="D807" s="116"/>
      <c r="E807" s="32"/>
      <c r="F807"/>
    </row>
    <row r="808" spans="1:6" s="33" customFormat="1" ht="15">
      <c r="A808" s="163"/>
      <c r="B808" s="153"/>
      <c r="C808" s="116"/>
      <c r="D808" s="116"/>
      <c r="E808" s="32"/>
      <c r="F808"/>
    </row>
    <row r="809" spans="1:6" s="33" customFormat="1" ht="15">
      <c r="A809" s="163"/>
      <c r="B809" s="153"/>
      <c r="C809" s="116"/>
      <c r="D809" s="116"/>
      <c r="E809" s="32"/>
      <c r="F809"/>
    </row>
    <row r="810" spans="1:6" s="33" customFormat="1" ht="15">
      <c r="A810" s="163"/>
      <c r="B810" s="153"/>
      <c r="C810" s="116"/>
      <c r="D810" s="116"/>
      <c r="E810" s="32"/>
      <c r="F810"/>
    </row>
    <row r="811" spans="1:6" s="33" customFormat="1" ht="15">
      <c r="A811" s="163"/>
      <c r="B811" s="153"/>
      <c r="C811" s="116"/>
      <c r="D811" s="116"/>
      <c r="E811" s="32"/>
      <c r="F811"/>
    </row>
    <row r="812" spans="1:6" s="33" customFormat="1" ht="15">
      <c r="A812" s="163"/>
      <c r="B812" s="153"/>
      <c r="C812" s="116"/>
      <c r="D812" s="116"/>
      <c r="E812" s="32"/>
      <c r="F812"/>
    </row>
    <row r="813" spans="1:6" s="33" customFormat="1" ht="15">
      <c r="A813" s="163"/>
      <c r="B813" s="153"/>
      <c r="C813" s="116"/>
      <c r="D813" s="116"/>
      <c r="E813" s="32"/>
      <c r="F813"/>
    </row>
    <row r="814" spans="1:6" s="33" customFormat="1" ht="15">
      <c r="A814" s="163"/>
      <c r="B814" s="153"/>
      <c r="C814" s="116"/>
      <c r="D814" s="116"/>
      <c r="E814" s="32"/>
      <c r="F814"/>
    </row>
    <row r="815" spans="1:6" s="33" customFormat="1" ht="15">
      <c r="A815" s="163"/>
      <c r="B815" s="153"/>
      <c r="C815" s="116"/>
      <c r="D815" s="116"/>
      <c r="E815" s="32"/>
      <c r="F815"/>
    </row>
    <row r="816" spans="1:6" s="33" customFormat="1" ht="15">
      <c r="A816" s="163"/>
      <c r="B816" s="153"/>
      <c r="C816" s="116"/>
      <c r="D816" s="116"/>
      <c r="E816" s="32"/>
      <c r="F816"/>
    </row>
    <row r="817" spans="1:6" s="33" customFormat="1" ht="15">
      <c r="A817" s="163"/>
      <c r="B817" s="153"/>
      <c r="C817" s="116"/>
      <c r="D817" s="116"/>
      <c r="E817" s="32"/>
      <c r="F817"/>
    </row>
    <row r="818" spans="1:6" s="33" customFormat="1" ht="15">
      <c r="A818" s="163"/>
      <c r="B818" s="153"/>
      <c r="C818" s="116"/>
      <c r="D818" s="116"/>
      <c r="E818" s="32"/>
      <c r="F818"/>
    </row>
    <row r="819" spans="1:6" s="33" customFormat="1" ht="15">
      <c r="A819" s="163"/>
      <c r="B819" s="153"/>
      <c r="C819" s="116"/>
      <c r="D819" s="116"/>
      <c r="E819" s="32"/>
      <c r="F819"/>
    </row>
    <row r="820" spans="1:6" s="33" customFormat="1" ht="15">
      <c r="A820" s="163"/>
      <c r="B820" s="153"/>
      <c r="C820" s="116"/>
      <c r="D820" s="116"/>
      <c r="E820" s="32"/>
      <c r="F820"/>
    </row>
    <row r="821" spans="1:6" s="33" customFormat="1" ht="15">
      <c r="A821" s="163"/>
      <c r="B821" s="153"/>
      <c r="C821" s="116"/>
      <c r="D821" s="116"/>
      <c r="E821" s="32"/>
      <c r="F821"/>
    </row>
    <row r="822" spans="1:6" s="33" customFormat="1" ht="15">
      <c r="A822" s="163"/>
      <c r="B822" s="153"/>
      <c r="C822" s="116"/>
      <c r="D822" s="116"/>
      <c r="E822" s="32"/>
      <c r="F822"/>
    </row>
    <row r="823" spans="1:6" s="33" customFormat="1" ht="15">
      <c r="A823" s="163"/>
      <c r="B823" s="153"/>
      <c r="C823" s="116"/>
      <c r="D823" s="116"/>
      <c r="E823" s="32"/>
      <c r="F823"/>
    </row>
    <row r="824" spans="1:6" s="33" customFormat="1" ht="15">
      <c r="A824" s="163"/>
      <c r="B824" s="153"/>
      <c r="C824" s="116"/>
      <c r="D824" s="116"/>
      <c r="E824" s="32"/>
      <c r="F824"/>
    </row>
    <row r="825" spans="1:6" s="33" customFormat="1" ht="15">
      <c r="A825" s="163"/>
      <c r="B825" s="153"/>
      <c r="C825" s="116"/>
      <c r="D825" s="116"/>
      <c r="E825" s="32"/>
      <c r="F825"/>
    </row>
    <row r="826" spans="1:6" s="33" customFormat="1" ht="15">
      <c r="A826" s="163"/>
      <c r="B826" s="153"/>
      <c r="C826" s="116"/>
      <c r="D826" s="116"/>
      <c r="E826" s="32"/>
      <c r="F826"/>
    </row>
    <row r="827" spans="1:6" s="33" customFormat="1" ht="15">
      <c r="A827" s="163"/>
      <c r="B827" s="153"/>
      <c r="C827" s="116"/>
      <c r="D827" s="116"/>
      <c r="E827" s="32"/>
      <c r="F827"/>
    </row>
    <row r="828" spans="1:6" s="33" customFormat="1" ht="15">
      <c r="A828" s="163"/>
      <c r="B828" s="153"/>
      <c r="C828" s="116"/>
      <c r="D828" s="116"/>
      <c r="E828" s="32"/>
      <c r="F828"/>
    </row>
    <row r="829" spans="1:6" s="33" customFormat="1" ht="15">
      <c r="A829" s="163"/>
      <c r="B829" s="153"/>
      <c r="C829" s="116"/>
      <c r="D829" s="116"/>
      <c r="E829" s="32"/>
      <c r="F829"/>
    </row>
    <row r="830" spans="1:6" s="33" customFormat="1" ht="15">
      <c r="A830" s="163"/>
      <c r="B830" s="153"/>
      <c r="C830" s="116"/>
      <c r="D830" s="116"/>
      <c r="E830" s="32"/>
      <c r="F830"/>
    </row>
    <row r="831" spans="1:6" s="33" customFormat="1" ht="15">
      <c r="A831" s="163"/>
      <c r="B831" s="153"/>
      <c r="C831" s="116"/>
      <c r="D831" s="116"/>
      <c r="E831" s="32"/>
      <c r="F831"/>
    </row>
    <row r="832" spans="1:6" s="33" customFormat="1" ht="15">
      <c r="A832" s="163"/>
      <c r="B832" s="153"/>
      <c r="C832" s="116"/>
      <c r="D832" s="116"/>
      <c r="E832" s="32"/>
      <c r="F832"/>
    </row>
    <row r="833" spans="1:6" s="33" customFormat="1" ht="15">
      <c r="A833" s="163"/>
      <c r="B833" s="153"/>
      <c r="C833" s="116"/>
      <c r="D833" s="116"/>
      <c r="E833" s="32"/>
      <c r="F833"/>
    </row>
    <row r="834" spans="1:6" s="33" customFormat="1" ht="15">
      <c r="A834" s="163"/>
      <c r="B834" s="153"/>
      <c r="C834" s="116"/>
      <c r="D834" s="116"/>
      <c r="E834" s="32"/>
      <c r="F834"/>
    </row>
    <row r="835" spans="1:6" s="33" customFormat="1" ht="15">
      <c r="A835" s="163"/>
      <c r="B835" s="153"/>
      <c r="C835" s="116"/>
      <c r="D835" s="116"/>
      <c r="E835" s="32"/>
      <c r="F835"/>
    </row>
    <row r="836" spans="1:6" s="33" customFormat="1" ht="15">
      <c r="A836" s="163"/>
      <c r="B836" s="153"/>
      <c r="C836" s="116"/>
      <c r="D836" s="116"/>
      <c r="E836" s="32"/>
      <c r="F836"/>
    </row>
    <row r="837" spans="1:6" s="33" customFormat="1" ht="15">
      <c r="A837" s="163"/>
      <c r="B837" s="153"/>
      <c r="C837" s="116"/>
      <c r="D837" s="116"/>
      <c r="E837" s="32"/>
      <c r="F837"/>
    </row>
    <row r="838" spans="1:6" s="33" customFormat="1" ht="15">
      <c r="A838" s="163"/>
      <c r="B838" s="153"/>
      <c r="C838" s="116"/>
      <c r="D838" s="116"/>
      <c r="E838" s="32"/>
      <c r="F838"/>
    </row>
    <row r="839" spans="1:6" s="33" customFormat="1" ht="15">
      <c r="A839" s="163"/>
      <c r="B839" s="153"/>
      <c r="C839" s="116"/>
      <c r="D839" s="116"/>
      <c r="E839" s="32"/>
      <c r="F839"/>
    </row>
    <row r="840" spans="1:6" s="33" customFormat="1" ht="15">
      <c r="A840" s="163"/>
      <c r="B840" s="153"/>
      <c r="C840" s="116"/>
      <c r="D840" s="116"/>
      <c r="E840" s="32"/>
      <c r="F840"/>
    </row>
    <row r="841" spans="1:6" s="33" customFormat="1" ht="15">
      <c r="A841" s="163"/>
      <c r="B841" s="153"/>
      <c r="C841" s="116"/>
      <c r="D841" s="116"/>
      <c r="E841" s="32"/>
      <c r="F841"/>
    </row>
    <row r="842" spans="1:6" s="33" customFormat="1" ht="15">
      <c r="A842" s="163"/>
      <c r="B842" s="153"/>
      <c r="C842" s="116"/>
      <c r="D842" s="116"/>
      <c r="E842" s="32"/>
      <c r="F842"/>
    </row>
    <row r="843" spans="1:6" s="33" customFormat="1" ht="15">
      <c r="A843" s="163"/>
      <c r="B843" s="153"/>
      <c r="C843" s="116"/>
      <c r="D843" s="116"/>
      <c r="E843" s="32"/>
      <c r="F843"/>
    </row>
    <row r="844" spans="1:6" s="33" customFormat="1" ht="15">
      <c r="A844" s="163"/>
      <c r="B844" s="153"/>
      <c r="C844" s="116"/>
      <c r="D844" s="116"/>
      <c r="E844" s="32"/>
      <c r="F844"/>
    </row>
    <row r="845" spans="1:6" s="33" customFormat="1" ht="15">
      <c r="A845" s="163"/>
      <c r="B845" s="153"/>
      <c r="C845" s="116"/>
      <c r="D845" s="116"/>
      <c r="E845" s="32"/>
      <c r="F845"/>
    </row>
    <row r="846" spans="1:6" s="33" customFormat="1" ht="15">
      <c r="A846" s="163"/>
      <c r="B846" s="153"/>
      <c r="C846" s="116"/>
      <c r="D846" s="116"/>
      <c r="E846" s="32"/>
      <c r="F846"/>
    </row>
    <row r="847" spans="1:6" s="33" customFormat="1" ht="15">
      <c r="A847" s="163"/>
      <c r="B847" s="153"/>
      <c r="C847" s="116"/>
      <c r="D847" s="116"/>
      <c r="E847" s="32"/>
      <c r="F847"/>
    </row>
    <row r="848" spans="1:6" s="33" customFormat="1" ht="15">
      <c r="A848" s="163"/>
      <c r="B848" s="153"/>
      <c r="C848" s="116"/>
      <c r="D848" s="116"/>
      <c r="E848" s="32"/>
      <c r="F848"/>
    </row>
    <row r="849" spans="1:6" s="33" customFormat="1" ht="15">
      <c r="A849" s="163"/>
      <c r="B849" s="153"/>
      <c r="C849" s="116"/>
      <c r="D849" s="116"/>
      <c r="E849" s="32"/>
      <c r="F849"/>
    </row>
    <row r="850" spans="1:6" s="33" customFormat="1" ht="15">
      <c r="A850" s="163"/>
      <c r="B850" s="153"/>
      <c r="C850" s="116"/>
      <c r="D850" s="116"/>
      <c r="E850" s="32"/>
      <c r="F850"/>
    </row>
    <row r="851" spans="1:6" s="33" customFormat="1" ht="15">
      <c r="A851" s="163"/>
      <c r="B851" s="153"/>
      <c r="C851" s="116"/>
      <c r="D851" s="116"/>
      <c r="E851" s="32"/>
      <c r="F851"/>
    </row>
    <row r="852" spans="1:6" s="33" customFormat="1" ht="15">
      <c r="A852" s="163"/>
      <c r="B852" s="153"/>
      <c r="C852" s="116"/>
      <c r="D852" s="116"/>
      <c r="E852" s="32"/>
      <c r="F852"/>
    </row>
    <row r="853" spans="1:6" s="33" customFormat="1" ht="15">
      <c r="A853" s="163"/>
      <c r="B853" s="153"/>
      <c r="C853" s="116"/>
      <c r="D853" s="116"/>
      <c r="E853" s="32"/>
      <c r="F853"/>
    </row>
    <row r="854" spans="1:6" s="33" customFormat="1" ht="15">
      <c r="A854" s="163"/>
      <c r="B854" s="153"/>
      <c r="C854" s="116"/>
      <c r="D854" s="116"/>
      <c r="E854" s="32"/>
      <c r="F854"/>
    </row>
    <row r="855" spans="1:6" s="33" customFormat="1" ht="15">
      <c r="A855" s="163"/>
      <c r="B855" s="153"/>
      <c r="C855" s="116"/>
      <c r="D855" s="116"/>
      <c r="E855" s="32"/>
      <c r="F855"/>
    </row>
    <row r="856" spans="1:6" s="33" customFormat="1" ht="15">
      <c r="A856" s="163"/>
      <c r="B856" s="153"/>
      <c r="C856" s="116"/>
      <c r="D856" s="116"/>
      <c r="E856" s="32"/>
      <c r="F856"/>
    </row>
    <row r="857" spans="1:6" s="33" customFormat="1" ht="15">
      <c r="A857" s="163"/>
      <c r="B857" s="153"/>
      <c r="C857" s="116"/>
      <c r="D857" s="116"/>
      <c r="E857" s="32"/>
      <c r="F857"/>
    </row>
    <row r="858" spans="1:6" s="33" customFormat="1" ht="15">
      <c r="A858" s="163"/>
      <c r="B858" s="153"/>
      <c r="C858" s="116"/>
      <c r="D858" s="116"/>
      <c r="E858" s="32"/>
      <c r="F858"/>
    </row>
    <row r="859" spans="1:6" s="33" customFormat="1" ht="15">
      <c r="A859" s="163"/>
      <c r="B859" s="153"/>
      <c r="C859" s="116"/>
      <c r="D859" s="116"/>
      <c r="E859" s="32"/>
      <c r="F859"/>
    </row>
    <row r="860" spans="1:6" s="33" customFormat="1" ht="15">
      <c r="A860" s="163"/>
      <c r="B860" s="153"/>
      <c r="C860" s="116"/>
      <c r="D860" s="116"/>
      <c r="E860" s="32"/>
      <c r="F860"/>
    </row>
    <row r="861" spans="1:6" s="33" customFormat="1" ht="15">
      <c r="A861" s="163"/>
      <c r="B861" s="153"/>
      <c r="C861" s="116"/>
      <c r="D861" s="116"/>
      <c r="E861" s="32"/>
      <c r="F861"/>
    </row>
    <row r="862" spans="1:6" s="33" customFormat="1" ht="15">
      <c r="A862" s="163"/>
      <c r="B862" s="153"/>
      <c r="C862" s="116"/>
      <c r="D862" s="116"/>
      <c r="E862" s="32"/>
      <c r="F862"/>
    </row>
    <row r="863" spans="1:6" s="33" customFormat="1" ht="15">
      <c r="A863" s="163"/>
      <c r="B863" s="153"/>
      <c r="C863" s="116"/>
      <c r="D863" s="116"/>
      <c r="E863" s="32"/>
      <c r="F863"/>
    </row>
    <row r="864" spans="1:6" s="33" customFormat="1" ht="15">
      <c r="A864" s="163"/>
      <c r="B864" s="153"/>
      <c r="C864" s="116"/>
      <c r="D864" s="116"/>
      <c r="E864" s="32"/>
      <c r="F864"/>
    </row>
    <row r="865" spans="1:6" s="33" customFormat="1" ht="15">
      <c r="A865" s="163"/>
      <c r="B865" s="153"/>
      <c r="C865" s="116"/>
      <c r="D865" s="116"/>
      <c r="E865" s="32"/>
      <c r="F865"/>
    </row>
    <row r="866" spans="1:6" s="33" customFormat="1" ht="15">
      <c r="A866" s="163"/>
      <c r="B866" s="153"/>
      <c r="C866" s="116"/>
      <c r="D866" s="116"/>
      <c r="E866" s="32"/>
      <c r="F866"/>
    </row>
    <row r="867" spans="1:6" s="33" customFormat="1" ht="15">
      <c r="A867" s="163"/>
      <c r="B867" s="153"/>
      <c r="C867" s="116"/>
      <c r="D867" s="116"/>
      <c r="E867" s="32"/>
      <c r="F867"/>
    </row>
    <row r="868" spans="1:6" s="33" customFormat="1" ht="15">
      <c r="A868" s="163"/>
      <c r="B868" s="153"/>
      <c r="C868" s="116"/>
      <c r="D868" s="116"/>
      <c r="E868" s="32"/>
      <c r="F868"/>
    </row>
    <row r="869" spans="1:6" s="33" customFormat="1" ht="15">
      <c r="A869" s="163"/>
      <c r="B869" s="153"/>
      <c r="C869" s="116"/>
      <c r="D869" s="116"/>
      <c r="E869" s="32"/>
      <c r="F869"/>
    </row>
    <row r="870" spans="1:6" s="33" customFormat="1" ht="15">
      <c r="A870" s="163"/>
      <c r="B870" s="153"/>
      <c r="C870" s="116"/>
      <c r="D870" s="116"/>
      <c r="E870" s="32"/>
      <c r="F870"/>
    </row>
    <row r="871" spans="1:6" s="33" customFormat="1" ht="15">
      <c r="A871" s="163"/>
      <c r="B871" s="153"/>
      <c r="C871" s="116"/>
      <c r="D871" s="116"/>
      <c r="E871" s="32"/>
      <c r="F871"/>
    </row>
    <row r="872" spans="1:6" s="33" customFormat="1" ht="15">
      <c r="A872" s="163"/>
      <c r="B872" s="153"/>
      <c r="C872" s="116"/>
      <c r="D872" s="116"/>
      <c r="E872" s="32"/>
      <c r="F872"/>
    </row>
    <row r="873" spans="1:6" s="33" customFormat="1" ht="15">
      <c r="A873" s="163"/>
      <c r="B873" s="153"/>
      <c r="C873" s="116"/>
      <c r="D873" s="116"/>
      <c r="E873" s="32"/>
      <c r="F873"/>
    </row>
    <row r="874" spans="1:6" s="33" customFormat="1" ht="15">
      <c r="A874" s="163"/>
      <c r="B874" s="153"/>
      <c r="C874" s="116"/>
      <c r="D874" s="116"/>
      <c r="E874" s="32"/>
      <c r="F874"/>
    </row>
    <row r="875" spans="1:6" s="33" customFormat="1" ht="15">
      <c r="A875" s="163"/>
      <c r="B875" s="153"/>
      <c r="C875" s="116"/>
      <c r="D875" s="116"/>
      <c r="E875" s="32"/>
      <c r="F875"/>
    </row>
    <row r="876" spans="1:6" s="33" customFormat="1" ht="15">
      <c r="A876" s="163"/>
      <c r="B876" s="153"/>
      <c r="C876" s="116"/>
      <c r="D876" s="116"/>
      <c r="E876" s="32"/>
      <c r="F876"/>
    </row>
    <row r="877" spans="1:6" s="33" customFormat="1" ht="15">
      <c r="A877" s="163"/>
      <c r="B877" s="153"/>
      <c r="C877" s="116"/>
      <c r="D877" s="116"/>
      <c r="E877" s="32"/>
      <c r="F877"/>
    </row>
    <row r="878" spans="1:6" s="33" customFormat="1" ht="15">
      <c r="A878" s="163"/>
      <c r="B878" s="153"/>
      <c r="C878" s="116"/>
      <c r="D878" s="116"/>
      <c r="E878" s="32"/>
      <c r="F878"/>
    </row>
    <row r="879" spans="1:6" s="33" customFormat="1" ht="15">
      <c r="A879" s="163"/>
      <c r="B879" s="153"/>
      <c r="C879" s="116"/>
      <c r="D879" s="116"/>
      <c r="E879" s="32"/>
      <c r="F879"/>
    </row>
    <row r="880" spans="1:6" s="33" customFormat="1" ht="15">
      <c r="A880" s="163"/>
      <c r="B880" s="153"/>
      <c r="C880" s="116"/>
      <c r="D880" s="116"/>
      <c r="E880" s="32"/>
      <c r="F880"/>
    </row>
    <row r="881" spans="1:6" s="33" customFormat="1" ht="15">
      <c r="A881" s="163"/>
      <c r="B881" s="153"/>
      <c r="C881" s="116"/>
      <c r="D881" s="116"/>
      <c r="E881" s="32"/>
      <c r="F881"/>
    </row>
    <row r="882" spans="1:6" s="33" customFormat="1" ht="15">
      <c r="A882" s="163"/>
      <c r="B882" s="153"/>
      <c r="C882" s="116"/>
      <c r="D882" s="116"/>
      <c r="E882" s="32"/>
      <c r="F882"/>
    </row>
    <row r="883" spans="1:6" s="33" customFormat="1" ht="15">
      <c r="A883" s="163"/>
      <c r="B883" s="153"/>
      <c r="C883" s="116"/>
      <c r="D883" s="116"/>
      <c r="E883" s="32"/>
      <c r="F883"/>
    </row>
    <row r="884" spans="1:6" s="33" customFormat="1" ht="15">
      <c r="A884" s="163"/>
      <c r="B884" s="153"/>
      <c r="C884" s="116"/>
      <c r="D884" s="116"/>
      <c r="E884" s="32"/>
      <c r="F884"/>
    </row>
    <row r="885" spans="1:6" s="33" customFormat="1" ht="15">
      <c r="A885" s="163"/>
      <c r="B885" s="153"/>
      <c r="C885" s="116"/>
      <c r="D885" s="116"/>
      <c r="E885" s="32"/>
      <c r="F885"/>
    </row>
    <row r="886" spans="1:6" s="33" customFormat="1" ht="15">
      <c r="A886" s="163"/>
      <c r="B886" s="153"/>
      <c r="C886" s="116"/>
      <c r="D886" s="116"/>
      <c r="E886" s="32"/>
      <c r="F886"/>
    </row>
    <row r="887" spans="1:6" s="33" customFormat="1" ht="15">
      <c r="A887" s="163"/>
      <c r="B887" s="153"/>
      <c r="C887" s="116"/>
      <c r="D887" s="116"/>
      <c r="E887" s="32"/>
      <c r="F887"/>
    </row>
    <row r="888" spans="1:6" s="33" customFormat="1" ht="15">
      <c r="A888" s="163"/>
      <c r="B888" s="153"/>
      <c r="C888" s="116"/>
      <c r="D888" s="116"/>
      <c r="E888" s="32"/>
      <c r="F888"/>
    </row>
    <row r="889" spans="1:6" s="33" customFormat="1" ht="15">
      <c r="A889" s="163"/>
      <c r="B889" s="153"/>
      <c r="C889" s="116"/>
      <c r="D889" s="116"/>
      <c r="E889" s="32"/>
      <c r="F889"/>
    </row>
    <row r="890" spans="1:6" s="33" customFormat="1" ht="15">
      <c r="A890" s="163"/>
      <c r="B890" s="153"/>
      <c r="C890" s="116"/>
      <c r="D890" s="116"/>
      <c r="E890" s="32"/>
      <c r="F890"/>
    </row>
    <row r="891" spans="1:6" s="33" customFormat="1" ht="15">
      <c r="A891" s="163"/>
      <c r="B891" s="153"/>
      <c r="C891" s="116"/>
      <c r="D891" s="116"/>
      <c r="E891" s="32"/>
      <c r="F891"/>
    </row>
    <row r="892" spans="1:6" s="33" customFormat="1" ht="15">
      <c r="A892" s="163"/>
      <c r="B892" s="153"/>
      <c r="C892" s="116"/>
      <c r="D892" s="116"/>
      <c r="E892" s="32"/>
      <c r="F892"/>
    </row>
    <row r="893" spans="1:6" s="33" customFormat="1" ht="15">
      <c r="A893" s="163"/>
      <c r="B893" s="153"/>
      <c r="C893" s="116"/>
      <c r="D893" s="116"/>
      <c r="E893" s="32"/>
      <c r="F893"/>
    </row>
    <row r="894" spans="1:6" s="33" customFormat="1" ht="15">
      <c r="A894" s="163"/>
      <c r="B894" s="153"/>
      <c r="C894" s="116"/>
      <c r="D894" s="116"/>
      <c r="E894" s="32"/>
      <c r="F894"/>
    </row>
    <row r="895" spans="1:6" s="33" customFormat="1" ht="15">
      <c r="A895" s="163"/>
      <c r="B895" s="153"/>
      <c r="C895" s="116"/>
      <c r="D895" s="116"/>
      <c r="E895" s="32"/>
      <c r="F895"/>
    </row>
    <row r="896" spans="1:6" s="33" customFormat="1" ht="15">
      <c r="A896" s="163"/>
      <c r="B896" s="153"/>
      <c r="C896" s="116"/>
      <c r="D896" s="116"/>
      <c r="E896" s="32"/>
      <c r="F896"/>
    </row>
    <row r="897" spans="1:6" s="33" customFormat="1" ht="15">
      <c r="A897" s="163"/>
      <c r="B897" s="153"/>
      <c r="C897" s="116"/>
      <c r="D897" s="116"/>
      <c r="E897" s="32"/>
      <c r="F897"/>
    </row>
    <row r="898" spans="1:6" s="33" customFormat="1" ht="15">
      <c r="A898" s="163"/>
      <c r="B898" s="153"/>
      <c r="C898" s="116"/>
      <c r="D898" s="116"/>
      <c r="E898" s="32"/>
      <c r="F898"/>
    </row>
    <row r="899" spans="1:6" s="33" customFormat="1" ht="15">
      <c r="A899" s="163"/>
      <c r="B899" s="153"/>
      <c r="C899" s="116"/>
      <c r="D899" s="116"/>
      <c r="E899" s="32"/>
      <c r="F899"/>
    </row>
    <row r="900" spans="1:6" s="33" customFormat="1" ht="15">
      <c r="A900" s="163"/>
      <c r="B900" s="153"/>
      <c r="C900" s="116"/>
      <c r="D900" s="116"/>
      <c r="E900" s="32"/>
      <c r="F900"/>
    </row>
    <row r="901" spans="1:6" s="33" customFormat="1" ht="15">
      <c r="A901" s="163"/>
      <c r="B901" s="153"/>
      <c r="C901" s="116"/>
      <c r="D901" s="116"/>
      <c r="E901" s="32"/>
      <c r="F901"/>
    </row>
    <row r="902" spans="1:6" s="33" customFormat="1" ht="15">
      <c r="A902" s="163"/>
      <c r="B902" s="153"/>
      <c r="C902" s="116"/>
      <c r="D902" s="116"/>
      <c r="E902" s="32"/>
      <c r="F902"/>
    </row>
    <row r="903" spans="1:6" s="33" customFormat="1" ht="15">
      <c r="A903" s="163"/>
      <c r="B903" s="153"/>
      <c r="C903" s="116"/>
      <c r="D903" s="116"/>
      <c r="E903" s="32"/>
      <c r="F903"/>
    </row>
    <row r="904" spans="1:6" s="33" customFormat="1" ht="15">
      <c r="A904" s="163"/>
      <c r="B904" s="153"/>
      <c r="C904" s="116"/>
      <c r="D904" s="116"/>
      <c r="E904" s="32"/>
      <c r="F904"/>
    </row>
    <row r="905" spans="1:6" s="33" customFormat="1" ht="15">
      <c r="A905" s="163"/>
      <c r="B905" s="153"/>
      <c r="C905" s="116"/>
      <c r="D905" s="116"/>
      <c r="E905" s="32"/>
      <c r="F905"/>
    </row>
    <row r="906" spans="1:6" s="33" customFormat="1" ht="15">
      <c r="A906" s="163"/>
      <c r="B906" s="153"/>
      <c r="C906" s="116"/>
      <c r="D906" s="116"/>
      <c r="E906" s="32"/>
      <c r="F906"/>
    </row>
    <row r="907" spans="1:6" s="33" customFormat="1" ht="15">
      <c r="A907" s="163"/>
      <c r="B907" s="153"/>
      <c r="C907" s="116"/>
      <c r="D907" s="116"/>
      <c r="E907" s="32"/>
      <c r="F907"/>
    </row>
    <row r="908" spans="1:6" s="33" customFormat="1" ht="15">
      <c r="A908" s="163"/>
      <c r="B908" s="153"/>
      <c r="C908" s="116"/>
      <c r="D908" s="116"/>
      <c r="E908" s="32"/>
      <c r="F908"/>
    </row>
    <row r="909" spans="1:6" s="33" customFormat="1" ht="15">
      <c r="A909" s="163"/>
      <c r="B909" s="153"/>
      <c r="C909" s="116"/>
      <c r="D909" s="116"/>
      <c r="E909" s="32"/>
      <c r="F909"/>
    </row>
    <row r="910" spans="1:6" s="33" customFormat="1" ht="15">
      <c r="A910" s="163"/>
      <c r="B910" s="153"/>
      <c r="C910" s="116"/>
      <c r="D910" s="116"/>
      <c r="E910" s="32"/>
      <c r="F910"/>
    </row>
    <row r="911" spans="1:6" s="33" customFormat="1" ht="15">
      <c r="A911" s="163"/>
      <c r="B911" s="153"/>
      <c r="C911" s="116"/>
      <c r="D911" s="116"/>
      <c r="E911" s="32"/>
      <c r="F911"/>
    </row>
    <row r="912" spans="1:6" s="33" customFormat="1" ht="15">
      <c r="A912" s="163"/>
      <c r="B912" s="153"/>
      <c r="C912" s="116"/>
      <c r="D912" s="116"/>
      <c r="E912" s="32"/>
      <c r="F912"/>
    </row>
    <row r="913" spans="1:6" s="33" customFormat="1" ht="15">
      <c r="A913" s="163"/>
      <c r="B913" s="153"/>
      <c r="C913" s="116"/>
      <c r="D913" s="116"/>
      <c r="E913" s="32"/>
      <c r="F913"/>
    </row>
    <row r="914" spans="1:6" s="33" customFormat="1" ht="15">
      <c r="A914" s="163"/>
      <c r="B914" s="153"/>
      <c r="C914" s="116"/>
      <c r="D914" s="116"/>
      <c r="E914" s="32"/>
      <c r="F914"/>
    </row>
    <row r="915" spans="1:6" s="33" customFormat="1" ht="15">
      <c r="A915" s="163"/>
      <c r="B915" s="153"/>
      <c r="C915" s="116"/>
      <c r="D915" s="116"/>
      <c r="E915" s="32"/>
      <c r="F915"/>
    </row>
    <row r="916" spans="1:6" s="33" customFormat="1" ht="15">
      <c r="A916" s="163"/>
      <c r="B916" s="153"/>
      <c r="C916" s="116"/>
      <c r="D916" s="116"/>
      <c r="E916" s="32"/>
      <c r="F916"/>
    </row>
    <row r="917" spans="1:6" s="33" customFormat="1" ht="15">
      <c r="A917" s="163"/>
      <c r="B917" s="153"/>
      <c r="C917" s="116"/>
      <c r="D917" s="116"/>
      <c r="E917" s="32"/>
      <c r="F917"/>
    </row>
    <row r="918" spans="1:6" s="33" customFormat="1" ht="15">
      <c r="A918" s="163"/>
      <c r="B918" s="153"/>
      <c r="C918" s="116"/>
      <c r="D918" s="116"/>
      <c r="E918" s="32"/>
      <c r="F918"/>
    </row>
    <row r="919" spans="1:6" s="33" customFormat="1" ht="15">
      <c r="A919" s="163"/>
      <c r="B919" s="153"/>
      <c r="C919" s="116"/>
      <c r="D919" s="116"/>
      <c r="E919" s="32"/>
      <c r="F919"/>
    </row>
    <row r="920" spans="1:6" s="33" customFormat="1" ht="15">
      <c r="A920" s="163"/>
      <c r="B920" s="153"/>
      <c r="C920" s="116"/>
      <c r="D920" s="116"/>
      <c r="E920" s="32"/>
      <c r="F920"/>
    </row>
    <row r="921" spans="1:6" s="33" customFormat="1" ht="15">
      <c r="A921" s="163"/>
      <c r="B921" s="153"/>
      <c r="C921" s="116"/>
      <c r="D921" s="116"/>
      <c r="E921" s="32"/>
      <c r="F921"/>
    </row>
    <row r="922" spans="1:6" s="33" customFormat="1" ht="15">
      <c r="A922" s="163"/>
      <c r="B922" s="153"/>
      <c r="C922" s="116"/>
      <c r="D922" s="116"/>
      <c r="E922" s="32"/>
      <c r="F922"/>
    </row>
    <row r="923" spans="1:6" s="33" customFormat="1" ht="15">
      <c r="A923" s="163"/>
      <c r="B923" s="153"/>
      <c r="C923" s="116"/>
      <c r="D923" s="116"/>
      <c r="E923" s="32"/>
      <c r="F923"/>
    </row>
    <row r="924" spans="1:6" s="33" customFormat="1" ht="15">
      <c r="A924" s="163"/>
      <c r="B924" s="153"/>
      <c r="C924" s="116"/>
      <c r="D924" s="116"/>
      <c r="E924" s="32"/>
      <c r="F924"/>
    </row>
    <row r="925" spans="1:6" s="33" customFormat="1" ht="15">
      <c r="A925" s="163"/>
      <c r="B925" s="153"/>
      <c r="C925" s="116"/>
      <c r="D925" s="116"/>
      <c r="E925" s="32"/>
      <c r="F925"/>
    </row>
    <row r="926" spans="1:6" s="33" customFormat="1" ht="15">
      <c r="A926" s="163"/>
      <c r="B926" s="153"/>
      <c r="C926" s="116"/>
      <c r="D926" s="116"/>
      <c r="E926" s="32"/>
      <c r="F926"/>
    </row>
    <row r="927" spans="1:6" s="33" customFormat="1" ht="15">
      <c r="A927" s="163"/>
      <c r="B927" s="153"/>
      <c r="C927" s="116"/>
      <c r="D927" s="116"/>
      <c r="E927" s="32"/>
      <c r="F927"/>
    </row>
    <row r="928" spans="1:6" s="33" customFormat="1" ht="15">
      <c r="A928" s="163"/>
      <c r="B928" s="153"/>
      <c r="C928" s="116"/>
      <c r="D928" s="116"/>
      <c r="E928" s="32"/>
      <c r="F928"/>
    </row>
    <row r="929" spans="1:6" s="33" customFormat="1" ht="15">
      <c r="A929" s="163"/>
      <c r="B929" s="153"/>
      <c r="C929" s="116"/>
      <c r="D929" s="116"/>
      <c r="E929" s="32"/>
      <c r="F929"/>
    </row>
    <row r="930" spans="1:6" s="33" customFormat="1" ht="15">
      <c r="A930" s="163"/>
      <c r="B930" s="153"/>
      <c r="C930" s="116"/>
      <c r="D930" s="116"/>
      <c r="E930" s="32"/>
      <c r="F930"/>
    </row>
    <row r="931" spans="1:6" s="33" customFormat="1" ht="15">
      <c r="A931" s="163"/>
      <c r="B931" s="153"/>
      <c r="C931" s="116"/>
      <c r="D931" s="116"/>
      <c r="E931" s="32"/>
      <c r="F931"/>
    </row>
    <row r="932" spans="1:6" s="33" customFormat="1" ht="15">
      <c r="A932" s="163"/>
      <c r="B932" s="153"/>
      <c r="C932" s="116"/>
      <c r="D932" s="116"/>
      <c r="E932" s="32"/>
      <c r="F932"/>
    </row>
    <row r="933" spans="1:6" s="33" customFormat="1" ht="15">
      <c r="A933" s="163"/>
      <c r="B933" s="153"/>
      <c r="C933" s="116"/>
      <c r="D933" s="116"/>
      <c r="E933" s="32"/>
      <c r="F933"/>
    </row>
    <row r="934" spans="1:6" s="33" customFormat="1" ht="15">
      <c r="A934" s="163"/>
      <c r="B934" s="153"/>
      <c r="C934" s="116"/>
      <c r="D934" s="116"/>
      <c r="E934" s="32"/>
      <c r="F934"/>
    </row>
    <row r="935" spans="1:6" s="33" customFormat="1" ht="15">
      <c r="A935" s="163"/>
      <c r="B935" s="153"/>
      <c r="C935" s="116"/>
      <c r="D935" s="116"/>
      <c r="E935" s="32"/>
      <c r="F935"/>
    </row>
    <row r="936" spans="1:6" s="33" customFormat="1" ht="15">
      <c r="A936" s="163"/>
      <c r="B936" s="153"/>
      <c r="C936" s="116"/>
      <c r="D936" s="116"/>
      <c r="E936" s="32"/>
      <c r="F936"/>
    </row>
    <row r="937" spans="1:6" s="33" customFormat="1" ht="15">
      <c r="A937" s="163"/>
      <c r="B937" s="153"/>
      <c r="C937" s="116"/>
      <c r="D937" s="116"/>
      <c r="E937" s="32"/>
      <c r="F937"/>
    </row>
    <row r="938" spans="1:6" s="33" customFormat="1" ht="15">
      <c r="A938" s="163"/>
      <c r="B938" s="153"/>
      <c r="C938" s="116"/>
      <c r="D938" s="116"/>
      <c r="E938" s="32"/>
      <c r="F938"/>
    </row>
    <row r="939" spans="1:6" s="33" customFormat="1" ht="15">
      <c r="A939" s="163"/>
      <c r="B939" s="153"/>
      <c r="C939" s="116"/>
      <c r="D939" s="116"/>
      <c r="E939" s="32"/>
      <c r="F939"/>
    </row>
    <row r="940" spans="1:6" s="33" customFormat="1" ht="15">
      <c r="A940" s="163"/>
      <c r="B940" s="153"/>
      <c r="C940" s="116"/>
      <c r="D940" s="116"/>
      <c r="E940" s="32"/>
      <c r="F940"/>
    </row>
    <row r="941" spans="1:6" s="33" customFormat="1" ht="15">
      <c r="A941" s="163"/>
      <c r="B941" s="153"/>
      <c r="C941" s="116"/>
      <c r="D941" s="116"/>
      <c r="E941" s="32"/>
      <c r="F941"/>
    </row>
    <row r="942" spans="1:6" s="33" customFormat="1" ht="15">
      <c r="A942" s="163"/>
      <c r="B942" s="153"/>
      <c r="C942" s="116"/>
      <c r="D942" s="116"/>
      <c r="E942" s="32"/>
      <c r="F942"/>
    </row>
    <row r="943" spans="1:6" s="33" customFormat="1" ht="15">
      <c r="A943" s="163"/>
      <c r="B943" s="153"/>
      <c r="C943" s="116"/>
      <c r="D943" s="116"/>
      <c r="E943" s="32"/>
      <c r="F943"/>
    </row>
    <row r="944" spans="1:6" s="33" customFormat="1" ht="15">
      <c r="A944" s="163"/>
      <c r="B944" s="153"/>
      <c r="C944" s="116"/>
      <c r="D944" s="116"/>
      <c r="E944" s="32"/>
      <c r="F944"/>
    </row>
    <row r="945" spans="1:6" s="33" customFormat="1" ht="15">
      <c r="A945" s="163"/>
      <c r="B945" s="153"/>
      <c r="C945" s="116"/>
      <c r="D945" s="116"/>
      <c r="E945" s="32"/>
      <c r="F945"/>
    </row>
    <row r="946" spans="1:6" s="33" customFormat="1" ht="15">
      <c r="A946" s="163"/>
      <c r="B946" s="153"/>
      <c r="C946" s="116"/>
      <c r="D946" s="116"/>
      <c r="E946" s="32"/>
      <c r="F946"/>
    </row>
    <row r="947" spans="1:6" s="33" customFormat="1" ht="15">
      <c r="A947" s="163"/>
      <c r="B947" s="153"/>
      <c r="C947" s="116"/>
      <c r="D947" s="116"/>
      <c r="E947" s="32"/>
      <c r="F947"/>
    </row>
    <row r="948" spans="1:6" s="33" customFormat="1" ht="15">
      <c r="A948" s="163"/>
      <c r="B948" s="153"/>
      <c r="C948" s="116"/>
      <c r="D948" s="116"/>
      <c r="E948" s="32"/>
      <c r="F948"/>
    </row>
    <row r="949" spans="1:6" s="33" customFormat="1" ht="15">
      <c r="A949" s="163"/>
      <c r="B949" s="153"/>
      <c r="C949" s="116"/>
      <c r="D949" s="116"/>
      <c r="E949" s="32"/>
      <c r="F949"/>
    </row>
    <row r="950" spans="1:6" s="33" customFormat="1" ht="15">
      <c r="A950" s="163"/>
      <c r="B950" s="153"/>
      <c r="C950" s="116"/>
      <c r="D950" s="116"/>
      <c r="E950" s="32"/>
      <c r="F950"/>
    </row>
    <row r="951" spans="1:6" s="33" customFormat="1" ht="15">
      <c r="A951" s="163"/>
      <c r="B951" s="153"/>
      <c r="C951" s="116"/>
      <c r="D951" s="116"/>
      <c r="E951" s="32"/>
      <c r="F951"/>
    </row>
    <row r="952" spans="1:6" s="33" customFormat="1" ht="15">
      <c r="A952" s="163"/>
      <c r="B952" s="153"/>
      <c r="C952" s="116"/>
      <c r="D952" s="116"/>
      <c r="E952" s="32"/>
      <c r="F952"/>
    </row>
    <row r="953" spans="1:6" s="33" customFormat="1" ht="15">
      <c r="A953" s="163"/>
      <c r="B953" s="153"/>
      <c r="C953" s="116"/>
      <c r="D953" s="116"/>
      <c r="E953" s="32"/>
      <c r="F953"/>
    </row>
    <row r="954" spans="1:6" s="33" customFormat="1" ht="15">
      <c r="A954" s="163"/>
      <c r="B954" s="153"/>
      <c r="C954" s="116"/>
      <c r="D954" s="116"/>
      <c r="E954" s="32"/>
      <c r="F954"/>
    </row>
    <row r="955" spans="1:6" s="33" customFormat="1" ht="15">
      <c r="A955" s="163"/>
      <c r="B955" s="153"/>
      <c r="C955" s="116"/>
      <c r="D955" s="116"/>
      <c r="E955" s="32"/>
      <c r="F955"/>
    </row>
    <row r="956" spans="1:6" s="33" customFormat="1" ht="15">
      <c r="A956" s="163"/>
      <c r="B956" s="153"/>
      <c r="C956" s="116"/>
      <c r="D956" s="116"/>
      <c r="E956" s="32"/>
      <c r="F956"/>
    </row>
    <row r="957" spans="1:6" s="33" customFormat="1" ht="15">
      <c r="A957" s="163"/>
      <c r="B957" s="153"/>
      <c r="C957" s="116"/>
      <c r="D957" s="116"/>
      <c r="E957" s="32"/>
      <c r="F957"/>
    </row>
    <row r="958" spans="1:6" s="33" customFormat="1" ht="15">
      <c r="A958" s="163"/>
      <c r="B958" s="153"/>
      <c r="C958" s="116"/>
      <c r="D958" s="116"/>
      <c r="E958" s="32"/>
      <c r="F958"/>
    </row>
    <row r="959" spans="1:6" s="33" customFormat="1" ht="15">
      <c r="A959" s="163"/>
      <c r="B959" s="153"/>
      <c r="C959" s="116"/>
      <c r="D959" s="116"/>
      <c r="E959" s="32"/>
      <c r="F959"/>
    </row>
    <row r="960" spans="1:6" s="33" customFormat="1" ht="15">
      <c r="A960" s="163"/>
      <c r="B960" s="153"/>
      <c r="C960" s="116"/>
      <c r="D960" s="116"/>
      <c r="E960" s="32"/>
      <c r="F960"/>
    </row>
    <row r="961" spans="1:6" s="33" customFormat="1" ht="15">
      <c r="A961" s="163"/>
      <c r="B961" s="153"/>
      <c r="C961" s="116"/>
      <c r="D961" s="116"/>
      <c r="E961" s="32"/>
      <c r="F961"/>
    </row>
    <row r="962" spans="1:6" s="33" customFormat="1" ht="15">
      <c r="A962" s="163"/>
      <c r="B962" s="153"/>
      <c r="C962" s="116"/>
      <c r="D962" s="116"/>
      <c r="E962" s="32"/>
      <c r="F962"/>
    </row>
    <row r="963" spans="1:6" s="33" customFormat="1" ht="15">
      <c r="A963" s="163"/>
      <c r="B963" s="153"/>
      <c r="C963" s="116"/>
      <c r="D963" s="116"/>
      <c r="E963" s="32"/>
      <c r="F963"/>
    </row>
    <row r="964" spans="1:6" s="33" customFormat="1" ht="15">
      <c r="A964" s="163"/>
      <c r="B964" s="153"/>
      <c r="C964" s="116"/>
      <c r="D964" s="116"/>
      <c r="E964" s="32"/>
      <c r="F964"/>
    </row>
    <row r="965" spans="1:6" s="33" customFormat="1" ht="15">
      <c r="A965" s="163"/>
      <c r="B965" s="153"/>
      <c r="C965" s="116"/>
      <c r="D965" s="116"/>
      <c r="E965" s="32"/>
      <c r="F965"/>
    </row>
    <row r="966" spans="1:6" s="33" customFormat="1" ht="15">
      <c r="A966" s="163"/>
      <c r="B966" s="153"/>
      <c r="C966" s="116"/>
      <c r="D966" s="116"/>
      <c r="E966" s="32"/>
      <c r="F966"/>
    </row>
    <row r="967" spans="1:6" s="33" customFormat="1" ht="15">
      <c r="A967" s="163"/>
      <c r="B967" s="153"/>
      <c r="C967" s="116"/>
      <c r="D967" s="116"/>
      <c r="E967" s="32"/>
      <c r="F967"/>
    </row>
    <row r="968" spans="1:6" s="33" customFormat="1" ht="15">
      <c r="A968" s="163"/>
      <c r="B968" s="153"/>
      <c r="C968" s="116"/>
      <c r="D968" s="116"/>
      <c r="E968" s="32"/>
      <c r="F968"/>
    </row>
    <row r="969" spans="1:6" s="33" customFormat="1" ht="15">
      <c r="A969" s="163"/>
      <c r="B969" s="153"/>
      <c r="C969" s="116"/>
      <c r="D969" s="116"/>
      <c r="E969" s="32"/>
      <c r="F969"/>
    </row>
    <row r="970" spans="1:6" s="33" customFormat="1" ht="15">
      <c r="A970" s="163"/>
      <c r="B970" s="153"/>
      <c r="C970" s="116"/>
      <c r="D970" s="116"/>
      <c r="E970" s="32"/>
      <c r="F970"/>
    </row>
    <row r="971" spans="1:6" s="33" customFormat="1" ht="15">
      <c r="A971" s="163"/>
      <c r="B971" s="153"/>
      <c r="C971" s="116"/>
      <c r="D971" s="116"/>
      <c r="E971" s="32"/>
      <c r="F971"/>
    </row>
    <row r="972" spans="1:6" s="33" customFormat="1" ht="15">
      <c r="A972" s="163"/>
      <c r="B972" s="153"/>
      <c r="C972" s="116"/>
      <c r="D972" s="116"/>
      <c r="E972" s="32"/>
      <c r="F972"/>
    </row>
    <row r="973" spans="1:6" s="33" customFormat="1" ht="15">
      <c r="A973" s="163"/>
      <c r="B973" s="153"/>
      <c r="C973" s="116"/>
      <c r="D973" s="116"/>
      <c r="E973" s="32"/>
      <c r="F973"/>
    </row>
    <row r="974" spans="1:6" s="33" customFormat="1" ht="15">
      <c r="A974" s="163"/>
      <c r="B974" s="153"/>
      <c r="C974" s="116"/>
      <c r="D974" s="116"/>
      <c r="E974" s="32"/>
      <c r="F974"/>
    </row>
    <row r="975" spans="1:6" s="33" customFormat="1" ht="15">
      <c r="A975" s="163"/>
      <c r="B975" s="153"/>
      <c r="C975" s="116"/>
      <c r="D975" s="116"/>
      <c r="E975" s="32"/>
      <c r="F975"/>
    </row>
    <row r="976" spans="1:6" s="33" customFormat="1" ht="15">
      <c r="A976" s="163"/>
      <c r="B976" s="153"/>
      <c r="C976" s="116"/>
      <c r="D976" s="116"/>
      <c r="E976" s="32"/>
      <c r="F976"/>
    </row>
    <row r="977" spans="1:6" s="33" customFormat="1" ht="15">
      <c r="A977" s="163"/>
      <c r="B977" s="153"/>
      <c r="C977" s="116"/>
      <c r="D977" s="116"/>
      <c r="E977" s="32"/>
      <c r="F977"/>
    </row>
    <row r="978" spans="1:6" s="33" customFormat="1" ht="15">
      <c r="A978" s="163"/>
      <c r="B978" s="153"/>
      <c r="C978" s="116"/>
      <c r="D978" s="116"/>
      <c r="E978" s="32"/>
      <c r="F978"/>
    </row>
    <row r="979" spans="1:6" s="33" customFormat="1" ht="15">
      <c r="A979" s="163"/>
      <c r="B979" s="153"/>
      <c r="C979" s="116"/>
      <c r="D979" s="116"/>
      <c r="E979" s="32"/>
      <c r="F979"/>
    </row>
    <row r="980" spans="1:6" s="33" customFormat="1" ht="15">
      <c r="A980" s="163"/>
      <c r="B980" s="153"/>
      <c r="C980" s="116"/>
      <c r="D980" s="116"/>
      <c r="E980" s="32"/>
      <c r="F980"/>
    </row>
    <row r="981" spans="1:6" s="33" customFormat="1" ht="15">
      <c r="A981" s="163"/>
      <c r="B981" s="153"/>
      <c r="C981" s="116"/>
      <c r="D981" s="116"/>
      <c r="E981" s="32"/>
      <c r="F981"/>
    </row>
    <row r="982" spans="1:6" s="33" customFormat="1" ht="15">
      <c r="A982" s="163"/>
      <c r="B982" s="153"/>
      <c r="C982" s="116"/>
      <c r="D982" s="116"/>
      <c r="E982" s="32"/>
      <c r="F982"/>
    </row>
    <row r="983" spans="1:6" s="33" customFormat="1" ht="15">
      <c r="A983" s="163"/>
      <c r="B983" s="153"/>
      <c r="C983" s="116"/>
      <c r="D983" s="116"/>
      <c r="E983" s="32"/>
      <c r="F983"/>
    </row>
    <row r="984" spans="1:6" s="33" customFormat="1" ht="15">
      <c r="A984" s="163"/>
      <c r="B984" s="153"/>
      <c r="C984" s="116"/>
      <c r="D984" s="116"/>
      <c r="E984" s="32"/>
      <c r="F984"/>
    </row>
    <row r="985" spans="1:6" s="33" customFormat="1" ht="15">
      <c r="A985" s="163"/>
      <c r="B985" s="153"/>
      <c r="C985" s="116"/>
      <c r="D985" s="116"/>
      <c r="E985" s="32"/>
      <c r="F985"/>
    </row>
    <row r="986" spans="1:6" s="33" customFormat="1" ht="15">
      <c r="A986" s="163"/>
      <c r="B986" s="153"/>
      <c r="C986" s="116"/>
      <c r="D986" s="116"/>
      <c r="E986" s="32"/>
      <c r="F986"/>
    </row>
    <row r="987" spans="1:6" s="33" customFormat="1" ht="15">
      <c r="A987" s="163"/>
      <c r="B987" s="153"/>
      <c r="C987" s="116"/>
      <c r="D987" s="116"/>
      <c r="E987" s="32"/>
      <c r="F987"/>
    </row>
    <row r="988" spans="1:6" s="33" customFormat="1" ht="15">
      <c r="A988" s="163"/>
      <c r="B988" s="153"/>
      <c r="C988" s="116"/>
      <c r="D988" s="116"/>
      <c r="E988" s="32"/>
      <c r="F988"/>
    </row>
    <row r="989" spans="1:6" s="33" customFormat="1" ht="15">
      <c r="A989" s="163"/>
      <c r="B989" s="153"/>
      <c r="C989" s="116"/>
      <c r="D989" s="116"/>
      <c r="E989" s="32"/>
      <c r="F989"/>
    </row>
    <row r="990" spans="1:6" s="33" customFormat="1" ht="15">
      <c r="A990" s="163"/>
      <c r="B990" s="153"/>
      <c r="C990" s="116"/>
      <c r="D990" s="116"/>
      <c r="E990" s="32"/>
      <c r="F990"/>
    </row>
    <row r="991" spans="1:6" s="33" customFormat="1" ht="15">
      <c r="A991" s="163"/>
      <c r="B991" s="153"/>
      <c r="C991" s="116"/>
      <c r="D991" s="116"/>
      <c r="E991" s="32"/>
      <c r="F991"/>
    </row>
    <row r="992" spans="1:6" s="33" customFormat="1" ht="15">
      <c r="A992" s="163"/>
      <c r="B992" s="153"/>
      <c r="C992" s="116"/>
      <c r="D992" s="116"/>
      <c r="E992" s="32"/>
      <c r="F992"/>
    </row>
    <row r="993" spans="1:6" s="33" customFormat="1" ht="15">
      <c r="A993" s="163"/>
      <c r="B993" s="153"/>
      <c r="C993" s="116"/>
      <c r="D993" s="116"/>
      <c r="E993" s="32"/>
      <c r="F993"/>
    </row>
    <row r="994" spans="1:6" s="33" customFormat="1" ht="15">
      <c r="A994" s="163"/>
      <c r="B994" s="153"/>
      <c r="C994" s="116"/>
      <c r="D994" s="116"/>
      <c r="E994" s="32"/>
      <c r="F994"/>
    </row>
    <row r="995" spans="1:6" s="33" customFormat="1" ht="15">
      <c r="A995" s="163"/>
      <c r="B995" s="153"/>
      <c r="C995" s="116"/>
      <c r="D995" s="116"/>
      <c r="E995" s="32"/>
      <c r="F995"/>
    </row>
    <row r="996" spans="1:6" s="33" customFormat="1" ht="15">
      <c r="A996" s="163"/>
      <c r="B996" s="153"/>
      <c r="C996" s="116"/>
      <c r="D996" s="116"/>
      <c r="E996" s="32"/>
      <c r="F996"/>
    </row>
    <row r="997" spans="1:6" s="33" customFormat="1" ht="15">
      <c r="A997" s="163"/>
      <c r="B997" s="153"/>
      <c r="C997" s="116"/>
      <c r="D997" s="116"/>
      <c r="E997" s="32"/>
      <c r="F997"/>
    </row>
    <row r="998" spans="1:6" s="33" customFormat="1" ht="15">
      <c r="A998" s="163"/>
      <c r="B998" s="153"/>
      <c r="C998" s="116"/>
      <c r="D998" s="116"/>
      <c r="E998" s="32"/>
      <c r="F998"/>
    </row>
    <row r="999" spans="1:6" s="33" customFormat="1" ht="15">
      <c r="A999" s="163"/>
      <c r="B999" s="153"/>
      <c r="C999" s="116"/>
      <c r="D999" s="116"/>
      <c r="E999" s="32"/>
      <c r="F999"/>
    </row>
    <row r="1000" spans="1:6" s="33" customFormat="1" ht="15">
      <c r="A1000" s="163"/>
      <c r="B1000" s="153"/>
      <c r="C1000" s="116"/>
      <c r="D1000" s="116"/>
      <c r="E1000" s="32"/>
      <c r="F1000"/>
    </row>
    <row r="1001" spans="1:6" ht="13.35" customHeight="1" thickBot="1">
      <c r="A1001" s="164"/>
      <c r="B1001" s="452" t="str">
        <f ca="1">OFFSET(L!$C$1,MATCH("General"&amp;"Cpy",L!$A:$A,0)-1,SL,,)</f>
        <v>© 2018 Responsible Minerals Initiative. All rights reserved.</v>
      </c>
      <c r="C1001" s="452"/>
      <c r="D1001" s="452"/>
      <c r="E1001" s="31"/>
    </row>
    <row r="1002" spans="1:6" ht="13.2"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445" activePane="bottomLeft" state="frozen"/>
      <selection pane="bottomLeft" activeCell="E458" sqref="E458"/>
    </sheetView>
  </sheetViews>
  <sheetFormatPr defaultColWidth="8.81640625" defaultRowHeight="12.6"/>
  <cols>
    <col min="1" max="1" width="9.1796875" style="261" bestFit="1" customWidth="1"/>
    <col min="2" max="2" width="42.81640625" style="261" customWidth="1"/>
    <col min="3" max="3" width="63.81640625" style="261" customWidth="1"/>
    <col min="4" max="4" width="25.453125" style="261" customWidth="1"/>
    <col min="5" max="5" width="12.6328125" style="261" customWidth="1"/>
    <col min="6" max="6" width="12.6328125" style="262" customWidth="1"/>
    <col min="7" max="7" width="15.36328125" style="261" customWidth="1"/>
    <col min="8" max="8" width="23.81640625" style="261" customWidth="1"/>
    <col min="9" max="9" width="28.1796875" style="261" customWidth="1"/>
    <col min="10" max="10" width="48.26953125" style="261" hidden="1" customWidth="1"/>
    <col min="11" max="11" width="49.7265625" style="261" hidden="1" customWidth="1"/>
    <col min="12" max="13" width="49.7265625" style="261" customWidth="1"/>
    <col min="14" max="16384" width="8.81640625" style="261"/>
  </cols>
  <sheetData>
    <row r="1" spans="1:16" ht="152.25" customHeight="1">
      <c r="A1" s="45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3"/>
      <c r="C1" s="453"/>
      <c r="D1" s="453"/>
      <c r="E1" s="453"/>
      <c r="F1" s="453"/>
      <c r="G1" s="453"/>
    </row>
    <row r="2" spans="1:16">
      <c r="A2" s="454"/>
      <c r="B2" s="454"/>
      <c r="C2" s="454"/>
      <c r="D2" s="454"/>
      <c r="E2" s="454"/>
      <c r="F2" s="454"/>
      <c r="G2" s="454"/>
      <c r="H2" s="454"/>
      <c r="I2" s="454"/>
    </row>
    <row r="3" spans="1:16">
      <c r="A3" s="454"/>
      <c r="B3" s="454"/>
      <c r="C3" s="454"/>
      <c r="D3" s="454"/>
      <c r="E3" s="454"/>
      <c r="F3" s="454"/>
      <c r="G3" s="454"/>
      <c r="H3" s="454"/>
      <c r="I3" s="454"/>
    </row>
    <row r="4" spans="1:16" s="264" customFormat="1" ht="50.4">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1640625" defaultRowHeight="13.8"/>
  <cols>
    <col min="1" max="1" width="14.6328125" style="178" customWidth="1"/>
    <col min="2" max="2" width="14" style="178" customWidth="1"/>
    <col min="3" max="3" width="6.1796875" style="178" customWidth="1"/>
    <col min="4" max="4" width="56.26953125" style="178" customWidth="1"/>
    <col min="5" max="5" width="53.7265625" style="317" customWidth="1"/>
    <col min="6" max="6" width="54.1796875" style="178" customWidth="1"/>
    <col min="7" max="7" width="68.26953125" style="178" customWidth="1"/>
    <col min="8" max="8" width="49.26953125" style="178" customWidth="1"/>
    <col min="9" max="9" width="51.6328125" style="178" customWidth="1"/>
    <col min="10" max="10" width="50.26953125" style="178" customWidth="1"/>
    <col min="11" max="11" width="51.81640625" style="308" customWidth="1"/>
    <col min="12" max="12" width="66.81640625" style="343" customWidth="1"/>
    <col min="13" max="13" width="46.1796875" style="45" customWidth="1"/>
    <col min="14" max="16384" width="8.8164062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2.8">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45">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248.4">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1.4">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7.6">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6">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41.4">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1.4">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1.4">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1.4">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69">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27.6">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82.8">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7.6">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69">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27.6">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1.4">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1.4">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38.6">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15.2">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6">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41.4">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360">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14.2">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30.4">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15.2">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15.2">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1.4">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57.6">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262.2">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86.4">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00.8">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15.2">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00.8">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45">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01.6">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187.2">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86.4">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86.4">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1.4">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7.6">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86.4">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69">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5.2">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43.4">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2.8">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82.8">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10.4">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69">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3.2">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3.2">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0.4">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17.39999999999998">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82.8">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79.4">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193.2">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15.2">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41.4">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193.2">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27.6">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03.60000000000002">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51.80000000000001">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38">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289.8">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96.6">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41.4">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27">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7.6">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7.6">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7.6">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7.6">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7.6">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7.6">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6">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2.8">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76.4">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24.2">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51.80000000000001">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69">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38">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10.4">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38">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6">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20.8">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10.4">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17.39999999999998">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07">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7.6">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69">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7.6">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51.8000000000000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96.6">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276">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48.4">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7.6">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38">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82.8">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07">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193.2">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179.4">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7.6">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7.6">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41.4">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43.2">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5.2">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7.6">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7.6">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7.6">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7.6">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27.6">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28.8">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14.4">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0.4">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37.799999999999997">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28.8">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28.8">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7.799999999999997">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28.8">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5.2">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1.4">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0.4">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27">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28.8">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1.4">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7.6">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28.8">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14.4">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14.4">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14.4">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14.4">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14.4">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14.4">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14.4">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7.6">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7.6">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7.6">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7.6">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7.6">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7.6">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7.6">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7.6">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7.6">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7.6">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7.6">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15.6">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14.4">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2.6">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1.4">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1.4">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5.2">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27.6">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1.4">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6">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5.2">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7.6">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27.6">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7.6">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7.6">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27.6">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7.6">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1.4">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41.4">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1.4">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27.6">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1.4">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1.4">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27.6">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1.4">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5.2">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5.2">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5.2">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5.2">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69">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69">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69">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69">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55.2">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55.2">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55.2">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55.2">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41.4">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41.4">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41.4">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41.4">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5.2">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5.2">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5.2">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5.2">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1.4">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1.4">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1.4">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1.4">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41.4">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55.2">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5.2">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41.4">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2.8">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41.4">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41.4">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1.4">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41.4">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41.4">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27.6">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41.4">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41.4">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41.4">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41.4">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7.6">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7.6">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7.6">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7.6">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1.4">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7.6">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2.8">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7.6">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7.6">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69">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7.6">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27.6">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6.6">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kserenyi</cp:lastModifiedBy>
  <cp:lastPrinted>2015-04-21T20:47:43Z</cp:lastPrinted>
  <dcterms:created xsi:type="dcterms:W3CDTF">2010-06-21T21:00:23Z</dcterms:created>
  <dcterms:modified xsi:type="dcterms:W3CDTF">2018-08-16T21:57:30Z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